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4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<sst xmlns="http://schemas.openxmlformats.org/spreadsheetml/2006/main" count="5483" uniqueCount="1598">
  <si>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</si>
  <si>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</si>
  <si>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</si>
  <si>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</si>
  <si>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</si>
  <si>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</si>
  <si>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</si>
  <si>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</si>
  <si>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</si>
  <si>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</si>
  <si>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</si>
  <si>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</si>
  <si>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</si>
  <si>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</si>
  <si>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</si>
  <si>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</si>
  <si>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</si>
  <si>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</si>
  <si>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</si>
  <si>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</si>
  <si>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</si>
  <si>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</si>
  <si>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</si>
  <si>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</si>
  <si>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</si>
  <si>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</si>
  <si>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</si>
  <si>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</si>
  <si>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</si>
  <si>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</si>
  <si>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</si>
  <si>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</si>
  <si>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</si>
  <si>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</si>
  <si>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</si>
  <si>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</si>
  <si>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</si>
  <si>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</si>
  <si>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</si>
  <si>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</si>
  <si>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</si>
  <si>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</si>
  <si>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</si>
  <si>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</si>
  <si>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</si>
  <si>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</si>
  <si>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</si>
  <si>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</si>
  <si>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</si>
  <si>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</si>
  <si>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</si>
  <si>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</si>
  <si>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</si>
  <si>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</si>
  <si>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</si>
  <si>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</si>
  <si>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</si>
  <si>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</si>
  <si>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</si>
  <si>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</si>
  <si>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</si>
  <si>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</si>
  <si>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</si>
  <si>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</si>
  <si>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</si>
  <si>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</si>
  <si>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</si>
  <si>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</si>
  <si>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</si>
  <si>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</si>
  <si>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</si>
  <si>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</si>
  <si>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</si>
  <si>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</si>
  <si>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</si>
  <si>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</si>
  <si>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</si>
  <si>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</si>
  <si>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</si>
  <si>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</si>
  <si>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</si>
  <si>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</si>
  <si>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</si>
  <si>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</si>
  <si>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</si>
  <si>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</si>
  <si>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</si>
  <si>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</si>
  <si>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</si>
  <si>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</si>
  <si>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</si>
  <si>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</si>
  <si>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</si>
  <si>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</si>
  <si>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</si>
  <si>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</si>
  <si>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</si>
  <si>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</si>
  <si>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</si>
  <si>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</si>
  <si>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</si>
  <si>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</si>
  <si>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</si>
  <si>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</si>
  <si>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</si>
  <si>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</si>
  <si>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</si>
  <si>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</si>
  <si>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</si>
  <si>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</si>
  <si>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</si>
  <si>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</si>
  <si>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</si>
  <si>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</si>
  <si>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</si>
  <si>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</si>
  <si>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</si>
  <si>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</si>
  <si>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</si>
  <si>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</si>
  <si>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</si>
  <si>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</si>
  <si>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</si>
  <si>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</si>
  <si>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</si>
  <si>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</si>
  <si>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</si>
  <si>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</si>
  <si>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</si>
  <si>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</si>
  <si>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</si>
  <si>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</si>
  <si>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</si>
  <si>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</si>
  <si>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</si>
  <si>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</si>
  <si>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</si>
  <si>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</si>
  <si>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</si>
  <si>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</si>
  <si>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</si>
  <si>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</si>
  <si>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</si>
  <si>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</si>
  <si>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</si>
  <si>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</si>
  <si>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</si>
  <si>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</si>
  <si>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</si>
  <si>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</si>
  <si>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</si>
  <si>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</si>
  <si>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</si>
  <si>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</si>
  <si>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</si>
  <si>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</si>
  <si>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</si>
  <si>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</si>
  <si>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</si>
  <si>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</si>
  <si>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</si>
  <si>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</si>
  <si>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</si>
  <si>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</si>
  <si>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</si>
  <si>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</si>
  <si>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</si>
  <si>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</si>
  <si>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</si>
  <si>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</si>
  <si>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</si>
  <si>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</si>
  <si>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</si>
  <si>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</si>
  <si>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</si>
  <si>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</si>
  <si>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</si>
  <si>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</si>
  <si>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</si>
  <si>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</si>
  <si>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</si>
  <si>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</si>
  <si>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</si>
  <si>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</si>
  <si>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</si>
  <si>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</si>
  <si>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</si>
  <si>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</si>
  <si>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</si>
  <si>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</si>
  <si>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</si>
  <si>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</si>
  <si>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</si>
  <si>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</si>
  <si>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</si>
  <si>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</si>
  <si>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</si>
  <si>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</si>
  <si>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</si>
  <si>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</si>
  <si>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</si>
  <si>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</si>
  <si>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</si>
  <si>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</si>
  <si>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</si>
  <si>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</si>
  <si>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</si>
  <si>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</si>
  <si>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</si>
  <si>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</si>
  <si>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</si>
  <si>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</si>
  <si>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</si>
  <si>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</si>
  <si>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</si>
  <si>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</si>
  <si>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</si>
  <si>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</si>
  <si>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</si>
  <si>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</si>
  <si>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</si>
  <si>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</si>
  <si>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</si>
  <si>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</si>
  <si>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</si>
  <si>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</si>
  <si>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</si>
  <si>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</si>
  <si>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</si>
  <si>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</si>
  <si>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</si>
  <si>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</si>
  <si>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</si>
  <si>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</si>
  <si>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</si>
  <si>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</si>
  <si>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</si>
  <si>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</si>
  <si>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</si>
  <si>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</si>
  <si>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</si>
  <si>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</si>
  <si>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</si>
  <si>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</si>
  <si>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</si>
  <si>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</si>
  <si>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</si>
  <si>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</si>
  <si>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</si>
  <si>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</si>
  <si>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</si>
  <si>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</si>
  <si>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</si>
  <si>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</si>
  <si>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</si>
  <si>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</si>
  <si>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</si>
  <si>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</si>
  <si>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</si>
  <si>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</si>
  <si>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</si>
  <si>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</si>
  <si>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</si>
  <si>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</si>
  <si>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</si>
  <si>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</si>
  <si>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</si>
  <si>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</si>
  <si>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</si>
  <si>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</si>
  <si>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</si>
  <si>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</si>
  <si>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</si>
  <si>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</si>
  <si>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</si>
  <si>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</si>
  <si>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</si>
  <si>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</si>
  <si>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</si>
  <si>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</si>
  <si>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</si>
  <si>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</si>
  <si>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</si>
  <si>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</si>
  <si>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</si>
  <si>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</si>
  <si>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</si>
  <si>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</si>
  <si>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</si>
  <si>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</si>
  <si>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</si>
  <si>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</si>
  <si>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</si>
  <si>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</si>
  <si>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</si>
  <si>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</si>
  <si>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</si>
  <si>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</si>
  <si>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</si>
  <si>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</si>
  <si>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</si>
  <si>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</si>
  <si>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</si>
  <si>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</si>
  <si>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</si>
  <si>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</si>
  <si>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</si>
  <si>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</si>
  <si>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</si>
  <si>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</si>
  <si>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</si>
  <si>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</si>
  <si>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</si>
  <si>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入库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</si>
  <si>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</si>
  <si>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</si>
  <si>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</si>
  <si>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</si>
  <si>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</si>
  <si>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</si>
  <si>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</si>
  <si>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</si>
  <si>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</si>
  <si>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</si>
  <si>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</si>
  <si>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</si>
  <si>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</si>
  <si>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</si>
  <si>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</si>
  <si>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</si>
  <si>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</si>
  <si>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</si>
  <si>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</si>
  <si>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</si>
  <si>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</si>
  <si>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</si>
  <si>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</si>
  <si>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</si>
  <si>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</si>
  <si>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</si>
  <si>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</si>
  <si>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</si>
  <si>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</si>
  <si>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</si>
  <si>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</si>
  <si>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</si>
  <si>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</si>
  <si>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</si>
  <si>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</si>
  <si>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</si>
  <si>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</si>
  <si>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</si>
  <si>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</si>
  <si>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</si>
  <si>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</si>
  <si>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</si>
  <si>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</si>
  <si>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</si>
  <si>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</si>
  <si>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</si>
  <si>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</si>
  <si>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</si>
  <si>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</si>
  <si>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</si>
  <si>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</si>
  <si>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</si>
  <si>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</si>
  <si>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</si>
  <si>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</si>
  <si>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</si>
  <si>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</si>
  <si>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</si>
  <si>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</si>
  <si>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</si>
  <si>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</si>
  <si>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</si>
  <si>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</si>
  <si>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</si>
  <si>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</si>
  <si>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</si>
  <si>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</si>
  <si>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</si>
  <si>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</si>
  <si>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</si>
  <si>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</si>
  <si>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</si>
  <si>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</si>
  <si>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</si>
  <si>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</si>
  <si>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</si>
  <si>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</si>
  <si>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</si>
  <si>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</si>
  <si>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</si>
  <si>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</si>
  <si>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</si>
  <si>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</si>
  <si>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</si>
  <si>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</si>
  <si>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</si>
  <si>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</si>
  <si>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</si>
  <si>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</si>
  <si>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</si>
  <si>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</si>
  <si>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</si>
  <si>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</si>
  <si>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</si>
  <si>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</si>
  <si>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</si>
  <si>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</si>
  <si>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</si>
  <si>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</si>
  <si>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</si>
  <si>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</si>
  <si>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</si>
  <si>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</si>
  <si>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</si>
  <si>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</si>
  <si>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</si>
  <si>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</si>
  <si>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</si>
  <si>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</si>
  <si>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</si>
  <si>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</si>
  <si>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</si>
  <si>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</si>
  <si>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</si>
  <si>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</si>
  <si>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</si>
  <si>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</si>
  <si>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</si>
  <si>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</si>
  <si>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</si>
  <si>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</si>
  <si>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</si>
  <si>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</si>
  <si>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</si>
  <si>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</si>
  <si>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</si>
  <si>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</si>
  <si>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</si>
  <si>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</si>
  <si>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</si>
  <si>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</si>
  <si>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</si>
  <si>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</si>
  <si>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</si>
  <si>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</si>
  <si>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</si>
  <si>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</si>
  <si>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</si>
  <si>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</si>
  <si>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</si>
  <si>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</si>
  <si>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</si>
  <si>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</si>
  <si>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</si>
  <si>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</si>
  <si>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</si>
  <si>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</si>
  <si>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</si>
  <si>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</si>
  <si>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</si>
  <si>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</si>
  <si>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</si>
  <si>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</si>
  <si>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</si>
  <si>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</si>
  <si>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</si>
  <si>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</si>
  <si>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</si>
  <si>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</si>
  <si>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</si>
  <si>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</si>
  <si>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</si>
  <si>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</si>
  <si>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</si>
  <si>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</si>
  <si>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</si>
  <si>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</si>
  <si>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</si>
  <si>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</si>
  <si>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</si>
  <si>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</si>
  <si>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</si>
  <si>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</si>
  <si>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</si>
  <si>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</si>
  <si>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</si>
  <si>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</si>
  <si>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</si>
  <si>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</si>
  <si>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</si>
  <si>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</si>
  <si>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</si>
  <si>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</si>
  <si>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</si>
  <si>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</si>
  <si>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</si>
  <si>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</si>
  <si>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</si>
  <si>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</si>
  <si>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</si>
  <si>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</si>
  <si>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</si>
  <si>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</si>
  <si>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</si>
  <si>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</si>
  <si>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</si>
  <si>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</si>
  <si>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</si>
  <si>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</si>
  <si>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</si>
  <si>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</si>
  <si>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</si>
  <si>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</si>
  <si>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</si>
  <si>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</si>
  <si>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</si>
  <si>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</si>
  <si>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</si>
  <si>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</si>
  <si>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</si>
  <si>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</si>
  <si>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</si>
  <si>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</si>
  <si>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</si>
  <si>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</si>
  <si>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</si>
  <si>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</si>
  <si>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</si>
  <si>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</si>
  <si>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</si>
  <si>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</si>
  <si>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</si>
  <si>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</si>
  <si>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</si>
  <si>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</si>
  <si>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</si>
  <si>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</si>
  <si>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</si>
  <si>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</si>
  <si>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</si>
  <si>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</si>
  <si>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</si>
  <si>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</si>
  <si>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</si>
  <si>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</si>
  <si>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</si>
  <si>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</si>
  <si>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</si>
  <si>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</si>
  <si>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</si>
  <si>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</si>
  <si>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</si>
  <si>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</si>
  <si>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</si>
  <si>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</si>
  <si>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</si>
  <si>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</si>
  <si>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</si>
  <si>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</si>
  <si>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</si>
  <si>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</si>
  <si>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</si>
  <si>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</si>
  <si>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</si>
  <si>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</si>
  <si>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</si>
  <si>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</si>
  <si>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</si>
  <si>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</si>
  <si>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</si>
  <si>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</si>
  <si>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</si>
  <si>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</si>
  <si>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</si>
  <si>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</si>
  <si>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</si>
  <si>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</si>
  <si>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</si>
  <si>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</si>
  <si>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</si>
  <si>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</si>
  <si>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</si>
  <si>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</si>
  <si>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</si>
  <si>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</si>
  <si>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</si>
  <si>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</si>
  <si>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</si>
  <si>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</si>
  <si>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</si>
  <si>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</si>
  <si>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</si>
  <si>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</si>
  <si>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</si>
  <si>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</si>
  <si>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</si>
  <si>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</si>
  <si>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</si>
  <si>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</si>
  <si>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</si>
  <si>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</si>
  <si>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</si>
  <si>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</si>
  <si>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</si>
  <si>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</si>
  <si>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</si>
  <si>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</si>
  <si>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</si>
  <si>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</si>
  <si>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</si>
  <si>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</si>
  <si>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</si>
  <si>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</si>
  <si>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</si>
  <si>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</si>
  <si>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</si>
  <si>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</si>
  <si>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</si>
  <si>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</si>
  <si>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</si>
  <si>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</si>
  <si>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</si>
  <si>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</si>
  <si>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</si>
  <si>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</si>
  <si>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</si>
  <si>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</si>
  <si>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</si>
  <si>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</si>
  <si>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</si>
  <si>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</si>
  <si>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</si>
  <si>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</si>
  <si>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</si>
  <si>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</si>
  <si>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</si>
  <si>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</si>
  <si>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</si>
  <si>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</si>
  <si>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</si>
  <si>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</si>
  <si>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</si>
  <si>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</si>
  <si>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</si>
  <si>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</si>
  <si>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</si>
  <si>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</si>
  <si>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</si>
  <si>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</si>
  <si>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</si>
  <si>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</si>
  <si>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</si>
  <si>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</si>
  <si>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</si>
  <si>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</si>
  <si>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</si>
  <si>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</si>
  <si>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</si>
  <si>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</si>
  <si>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</si>
  <si>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</si>
  <si>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</si>
  <si>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</si>
  <si>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</si>
  <si>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</si>
  <si>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</si>
  <si>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</si>
  <si>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</si>
  <si>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</si>
  <si>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</si>
  <si>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</si>
  <si>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</si>
  <si>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</si>
  <si>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</si>
  <si>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</si>
  <si>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</si>
  <si>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</si>
  <si>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</si>
  <si>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</si>
  <si>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</si>
  <si>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</si>
  <si>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</si>
  <si>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</si>
  <si>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</si>
  <si>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</si>
  <si>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</si>
  <si>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</si>
  <si>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</si>
  <si>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</si>
  <si>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</si>
  <si>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</si>
  <si>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</si>
  <si>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</si>
  <si>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</si>
  <si>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</si>
  <si>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</si>
  <si>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</si>
  <si>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</si>
  <si>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</si>
  <si>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</si>
  <si>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</si>
  <si>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</si>
  <si>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</si>
  <si>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</si>
  <si>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</si>
  <si>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</si>
  <si>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</si>
  <si>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</si>
  <si>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</si>
  <si>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</si>
  <si>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</si>
  <si>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</si>
  <si>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</si>
  <si>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</si>
  <si>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</si>
  <si>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</si>
  <si>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</si>
  <si>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</si>
  <si>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</si>
  <si>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</si>
  <si>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</si>
  <si>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</si>
  <si>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</si>
  <si>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</si>
  <si>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</si>
  <si>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</si>
  <si>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</si>
  <si>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</si>
  <si>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</si>
  <si>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</si>
  <si>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</si>
  <si>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</si>
  <si>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</si>
  <si>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</si>
  <si>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</si>
  <si>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</si>
  <si>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</si>
  <si>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</si>
  <si>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</si>
  <si>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</si>
  <si>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</si>
  <si>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</si>
  <si>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</si>
  <si>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</si>
  <si>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</si>
  <si>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</si>
  <si>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</si>
  <si>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</si>
  <si>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</si>
  <si>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</si>
  <si>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</si>
  <si>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</si>
  <si>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</si>
  <si>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</si>
  <si>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</si>
  <si>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</si>
  <si>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</si>
  <si>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</si>
  <si>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</si>
  <si>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</si>
  <si>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</si>
  <si>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</si>
  <si>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</si>
  <si>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</si>
  <si>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</si>
  <si>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</si>
  <si>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</si>
  <si>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</si>
  <si>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</si>
  <si>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</si>
  <si>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</si>
  <si>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</si>
  <si>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</si>
  <si>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</si>
  <si>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</si>
  <si>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</si>
  <si>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</si>
  <si>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</si>
  <si>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</si>
  <si>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</si>
  <si>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</si>
  <si>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</si>
  <si>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</si>
  <si>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</si>
  <si>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</si>
  <si>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</si>
  <si>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</si>
  <si>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</si>
  <si>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</si>
  <si>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</si>
  <si>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</si>
  <si>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</si>
  <si>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</si>
  <si>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</si>
  <si>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</si>
  <si>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</si>
  <si>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</si>
  <si>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</si>
  <si>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</si>
  <si>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</si>
  <si>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</si>
  <si>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</si>
  <si>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</si>
  <si>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</si>
  <si>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</si>
  <si>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</si>
  <si>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</si>
  <si>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</si>
  <si>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</si>
  <si>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</si>
  <si>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</si>
  <si>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</si>
  <si>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</si>
  <si>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</si>
  <si>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</si>
  <si>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</si>
  <si>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</si>
  <si>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</si>
  <si>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</si>
  <si>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</si>
  <si>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</si>
  <si>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</si>
  <si>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</si>
  <si>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</si>
  <si>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</si>
  <si>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</si>
  <si>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</si>
  <si>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</si>
  <si>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</si>
  <si>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</si>
  <si>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</si>
  <si>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</si>
  <si>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</si>
  <si>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</si>
  <si>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</si>
  <si>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</si>
  <si>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</si>
  <si>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</si>
  <si>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</si>
  <si>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</si>
  <si>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</si>
  <si>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</si>
  <si>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</si>
  <si>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</si>
  <si>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</si>
  <si>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</si>
  <si>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</si>
  <si>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</si>
  <si>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</si>
  <si>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</si>
  <si>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</si>
  <si>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</si>
  <si>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</si>
  <si>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</si>
  <si>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</si>
  <si>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</si>
  <si>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</si>
  <si>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</si>
  <si>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</si>
  <si>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</si>
  <si>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</si>
  <si>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</si>
  <si>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</si>
  <si>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</si>
  <si>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</si>
  <si>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</si>
  <si>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</si>
  <si>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</si>
  <si>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</si>
  <si>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</si>
  <si>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</si>
  <si>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</si>
  <si>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</si>
  <si>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</si>
  <si>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</si>
  <si>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</si>
  <si>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</si>
  <si>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</si>
  <si>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</si>
  <si>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</si>
  <si>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</si>
  <si>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</si>
  <si>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</si>
  <si>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</si>
  <si>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</si>
  <si>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</si>
  <si>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</si>
  <si>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</si>
  <si>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</si>
  <si>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</si>
  <si>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</si>
  <si>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</si>
  <si>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</si>
  <si>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</si>
  <si>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</si>
  <si>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</si>
  <si>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</si>
  <si>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</si>
  <si>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</si>
  <si>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</si>
  <si>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</si>
  <si>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</si>
  <si>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</si>
  <si>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</si>
  <si>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</si>
  <si>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</si>
  <si>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</si>
  <si>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</si>
  <si>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</si>
  <si>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</si>
  <si>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</si>
  <si>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</si>
  <si>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</si>
  <si>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</si>
  <si>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</si>
  <si>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</si>
  <si>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</si>
  <si>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</si>
  <si>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</si>
  <si>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</si>
  <si>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</si>
  <si>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</si>
  <si>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</si>
  <si>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</si>
  <si>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</si>
  <si>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</si>
  <si>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</si>
  <si>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</si>
  <si>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</si>
  <si>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</si>
  <si>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</si>
  <si>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</si>
  <si>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</si>
  <si>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</si>
  <si>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</si>
  <si>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</si>
  <si>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</si>
  <si>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</si>
  <si>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</si>
  <si>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</si>
  <si>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</si>
  <si>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</si>
  <si>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</si>
  <si>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</si>
  <si>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</si>
  <si>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</si>
  <si>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</si>
  <si>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</si>
  <si>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</si>
  <si>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</si>
  <si>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</si>
  <si>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</si>
  <si>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</si>
  <si>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</si>
  <si>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</si>
  <si>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</si>
  <si>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</si>
  <si>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</si>
  <si>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</si>
  <si>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</si>
  <si>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</si>
  <si>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</si>
  <si>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</si>
  <si>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</si>
  <si>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</si>
  <si>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</si>
  <si>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</si>
  <si>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</si>
  <si>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</si>
  <si>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</si>
  <si>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</si>
  <si>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</si>
  <si>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</si>
  <si>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</si>
  <si>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</si>
  <si>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</si>
  <si>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</si>
  <si>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</si>
  <si>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</si>
  <si>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</si>
  <si>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</si>
  <si>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</si>
  <si>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</si>
  <si>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</si>
  <si>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</si>
  <si>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</si>
  <si>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</si>
  <si>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</si>
  <si>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</si>
  <si>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</si>
  <si>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</si>
  <si>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</si>
  <si>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</si>
  <si>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</si>
  <si>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</si>
  <si>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</si>
  <si>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</si>
  <si>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</si>
  <si>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</si>
  <si>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</si>
  <si>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</si>
  <si>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</si>
  <si>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</si>
  <si>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</si>
  <si>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</si>
  <si>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</si>
  <si>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</si>
  <si>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</si>
  <si>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</si>
  <si>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</si>
  <si>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</si>
  <si>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</si>
  <si>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</si>
  <si>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</si>
  <si>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</si>
  <si>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</si>
  <si>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</si>
  <si>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</si>
  <si>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</si>
  <si>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</si>
  <si>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</si>
  <si>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</si>
  <si>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</si>
  <si>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</si>
  <si>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</si>
  <si>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</si>
  <si>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</si>
  <si>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</si>
  <si>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</si>
  <si>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</si>
  <si>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</si>
  <si>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</si>
  <si>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</si>
  <si>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</si>
  <si>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</si>
  <si>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</si>
  <si>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</si>
  <si>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</si>
  <si>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</si>
  <si>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</si>
  <si>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</si>
  <si>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</si>
  <si>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</si>
  <si>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</si>
  <si>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</si>
  <si>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</si>
  <si>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</si>
  <si>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</si>
  <si>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</si>
  <si>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</si>
  <si>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</si>
  <si>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</si>
  <si>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</si>
  <si>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</si>
  <si>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</si>
  <si>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</si>
  <si>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</si>
  <si>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</si>
  <si>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</si>
  <si>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</si>
  <si>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</si>
  <si>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</si>
  <si>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</si>
  <si>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</si>
  <si>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</si>
  <si>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</si>
  <si>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</si>
  <si>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</si>
  <si>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</si>
  <si>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</si>
  <si>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</si>
  <si>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</si>
  <si>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</si>
  <si>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</si>
  <si>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</si>
  <si>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</si>
  <si>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</si>
  <si>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</si>
  <si>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</si>
  <si>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</si>
  <si>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</si>
  <si>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</si>
  <si>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</si>
  <si>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</si>
  <si>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</si>
  <si>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</si>
  <si>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</si>
  <si>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</si>
  <si>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</si>
  <si>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</si>
  <si>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</si>
  <si>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</si>
  <si>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</si>
  <si>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</si>
  <si>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</si>
  <si>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</si>
  <si>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</si>
  <si>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</si>
  <si>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</si>
  <si>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</si>
  <si>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</si>
  <si>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</si>
  <si>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</si>
  <si>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</si>
  <si>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</si>
  <si>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</si>
  <si>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</si>
  <si>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</si>
  <si>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</si>
  <si>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</si>
  <si>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</si>
  <si>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</si>
  <si>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</si>
  <si>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</si>
  <si>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</si>
  <si>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</si>
  <si>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</si>
  <si>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</si>
  <si>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</si>
  <si>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</si>
  <si>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</si>
  <si>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</si>
  <si>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</si>
  <si>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</si>
  <si>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</si>
  <si>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</si>
  <si>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</si>
  <si>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</si>
  <si>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</si>
  <si>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</si>
  <si>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</si>
  <si>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</si>
  <si>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</si>
  <si>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</si>
  <si>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</si>
  <si>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</si>
  <si>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</si>
  <si>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</si>
  <si>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</si>
  <si>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</si>
  <si>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</si>
  <si>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</si>
  <si>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</si>
  <si>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</si>
  <si>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</si>
  <si>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</si>
  <si>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</si>
  <si>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</si>
  <si>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</si>
  <si>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</si>
  <si>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</si>
  <si>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</si>
  <si>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</si>
  <si>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</si>
  <si>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</si>
  <si>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</si>
  <si>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</si>
  <si>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</si>
  <si>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</si>
  <si>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</si>
  <si>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</si>
  <si>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</si>
  <si>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</si>
  <si>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</si>
  <si>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</si>
  <si>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</si>
  <si>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</si>
  <si>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</si>
  <si>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</si>
  <si>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</si>
  <si>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</si>
  <si>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</si>
  <si>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</si>
  <si>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</si>
  <si>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</si>
  <si>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</si>
  <si>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</si>
  <si>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</si>
  <si>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</si>
  <si>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</si>
  <si>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</si>
  <si>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</si>
  <si>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</si>
  <si>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</si>
  <si>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</si>
  <si>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</si>
  <si>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</si>
  <si>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</si>
  <si>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</si>
  <si>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</si>
  <si>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</si>
  <si>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</si>
  <si>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</si>
  <si>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</si>
  <si>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</si>
  <si>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</si>
  <si>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</si>
  <si>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</si>
  <si>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</si>
  <si>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</si>
  <si>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</si>
  <si>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</si>
  <si>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</si>
  <si>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</si>
  <si>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</si>
  <si>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</si>
  <si>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</si>
  <si>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</si>
  <si>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</si>
  <si>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</si>
  <si>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</si>
  <si>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</si>
  <si>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</si>
  <si>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</si>
  <si>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</si>
  <si>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</si>
  <si>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</si>
  <si>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</si>
  <si>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</si>
  <si>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</si>
  <si>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</si>
  <si>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</si>
  <si>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</si>
  <si>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</si>
  <si>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</si>
  <si>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</si>
  <si>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</si>
  <si>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</si>
  <si>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</si>
  <si>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</si>
  <si>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</si>
  <si>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</si>
  <si>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</si>
  <si>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</si>
  <si>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</si>
  <si>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</si>
  <si>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</si>
  <si>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</si>
  <si>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</si>
  <si>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</si>
  <si>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</si>
  <si>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</si>
  <si>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</si>
  <si>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</si>
  <si>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</si>
  <si>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</si>
  <si>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</si>
  <si>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</si>
  <si>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</si>
  <si>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</si>
  <si>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</si>
  <si>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</si>
  <si>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</si>
  <si>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</si>
  <si>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</si>
  <si>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</si>
  <si>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</si>
  <si>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</si>
  <si>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</si>
  <si>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</si>
  <si>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</si>
  <si>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</si>
  <si>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</si>
  <si>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</si>
  <si>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</si>
  <si>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</si>
  <si>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</si>
  <si>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</si>
  <si>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</si>
  <si>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</si>
  <si>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</si>
  <si>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</si>
  <si>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</si>
  <si>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</si>
  <si>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</si>
  <si>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</si>
  <si>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</si>
  <si>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</si>
  <si>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</si>
  <si>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</si>
  <si>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</si>
  <si>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</si>
  <si>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</si>
  <si>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</si>
  <si>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</si>
  <si>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</si>
  <si>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</si>
  <si>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</si>
  <si>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</si>
  <si>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</si>
  <si>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</si>
  <si>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</si>
  <si>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</si>
  <si>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</si>
  <si>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</si>
  <si>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</si>
  <si>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</si>
  <si>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</si>
  <si>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</si>
  <si>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</si>
  <si>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</si>
  <si>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</si>
  <si>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</si>
  <si>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</si>
  <si>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</si>
  <si>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</si>
  <si>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</si>
  <si>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</si>
  <si>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</si>
  <si>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</si>
  <si>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</si>
  <si>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</si>
  <si>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</si>
  <si>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</si>
  <si>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</si>
  <si>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</si>
  <si>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</si>
  <si>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</si>
  <si>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</si>
  <si>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</si>
  <si>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</si>
  <si>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</si>
  <si>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</si>
  <si>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</si>
  <si>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</si>
  <si>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</si>
  <si>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</si>
  <si>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</si>
  <si>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</si>
  <si>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</si>
  <si>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</si>
  <si>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</si>
  <si>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</si>
  <si>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</si>
  <si>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</si>
  <si>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</si>
  <si>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</si>
  <si>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</si>
  <si>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</si>
  <si>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</si>
  <si>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</si>
  <si>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</si>
  <si>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</si>
  <si>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</si>
  <si>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</si>
  <si>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</si>
  <si>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</si>
  <si>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</si>
  <si>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</si>
  <si>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</si>
  <si>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</si>
  <si>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</si>
  <si>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</si>
  <si>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</si>
  <si>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</si>
  <si>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</si>
  <si>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</si>
  <si>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</si>
  <si>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</si>
  <si>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</si>
  <si>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</si>
  <si>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</si>
  <si>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</si>
  <si>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</si>
  <si>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</si>
  <si>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</si>
  <si>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</si>
  <si>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</si>
  <si>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</si>
  <si>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</si>
  <si>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</si>
  <si>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</si>
  <si>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</si>
  <si>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</si>
  <si>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</si>
  <si>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</si>
  <si>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</si>
  <si>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</si>
  <si>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</si>
  <si>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</si>
  <si>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</si>
  <si>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</si>
  <si>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</si>
  <si>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</si>
  <si>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</si>
  <si>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</si>
  <si>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</si>
  <si>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</si>
  <si>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</si>
  <si>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</si>
  <si>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</si>
  <si>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</si>
  <si>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</si>
  <si>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</si>
  <si>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</si>
  <si>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</si>
  <si>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</si>
  <si>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</si>
  <si>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</si>
  <si>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</si>
  <si>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</si>
  <si>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</si>
  <si>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</si>
  <si>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</si>
  <si>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</si>
  <si>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</si>
  <si>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</si>
  <si>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</si>
  <si>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</si>
  <si>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</si>
  <si>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</si>
  <si>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</si>
  <si>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</si>
  <si>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</si>
  <si>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</si>
  <si>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</si>
  <si>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</si>
  <si>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</si>
  <si>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</si>
  <si>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</si>
  <si>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</si>
  <si>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</si>
  <si>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</si>
  <si>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</si>
  <si>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</si>
  <si>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</si>
  <si>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</si>
  <si>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</si>
  <si>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</si>
  <si>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</si>
  <si>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</si>
  <si>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</si>
  <si>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</si>
  <si>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</si>
  <si>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</si>
  <si>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</si>
  <si>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</si>
  <si>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</si>
  <si>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</si>
  <si>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</si>
  <si>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</si>
  <si>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</si>
  <si>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</si>
  <si>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</si>
  <si>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</si>
  <si>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</si>
  <si>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</si>
  <si>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</si>
  <si>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</si>
  <si>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</si>
  <si>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</si>
  <si>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</si>
  <si>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</si>
  <si>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</si>
  <si>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</si>
  <si>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</si>
  <si>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</si>
  <si>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</si>
  <si>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</si>
  <si>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</si>
  <si>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</si>
  <si>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</si>
  <si>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</si>
  <si>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</si>
  <si>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</si>
  <si>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</si>
  <si>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</si>
  <si>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</si>
  <si>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</si>
  <si>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</si>
  <si>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</si>
  <si>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</si>
  <si>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</si>
  <si>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</si>
  <si>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</si>
  <si>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</si>
  <si>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</si>
  <si>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</si>
  <si>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</si>
  <si>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</si>
  <si>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</si>
  <si>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</si>
  <si>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</si>
  <si>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</si>
  <si>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</si>
  <si>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</si>
  <si>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</si>
  <si>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</si>
  <si>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</si>
  <si>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</si>
  <si>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</si>
  <si>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</si>
  <si>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</si>
  <si>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</si>
  <si>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</si>
  <si>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</si>
  <si>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</si>
  <si>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</si>
  <si>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</si>
  <si>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</si>
  <si>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</si>
  <si>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</si>
  <si>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</si>
  <si>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</si>
  <si>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</si>
  <si>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</si>
  <si>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</si>
  <si>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</si>
  <si>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</si>
  <si>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</si>
  <si>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</si>
  <si>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</si>
  <si>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</si>
  <si>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</si>
  <si>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</si>
  <si>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</si>
  <si>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</si>
  <si>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</si>
  <si>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</si>
  <si>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</si>
  <si>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</si>
  <si>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</si>
  <si>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</si>
  <si>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</si>
  <si>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</si>
  <si>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</si>
  <si>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</si>
  <si>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</si>
  <si>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</si>
  <si>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</si>
  <si>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</si>
  <si>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</si>
  <si>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</si>
  <si>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</si>
  <si>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</si>
  <si>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</si>
  <si>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</si>
  <si>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</si>
  <si>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</si>
  <si>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</si>
  <si>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</si>
  <si>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</si>
  <si>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</si>
  <si>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</si>
  <si>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</si>
  <si>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</si>
  <si>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</si>
  <si>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</si>
  <si>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</si>
  <si>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</si>
  <si>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</si>
  <si>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</si>
  <si>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</si>
  <si>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</si>
  <si>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</si>
  <si>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</si>
  <si>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</si>
  <si>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</si>
  <si>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</si>
  <si>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</si>
  <si>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</si>
  <si>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</si>
  <si>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</si>
  <si>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</si>
  <si>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</si>
  <si>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</si>
  <si>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</si>
  <si>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</si>
  <si>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</si>
  <si>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</si>
  <si>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</si>
  <si>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</si>
  <si>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</si>
  <si>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</si>
  <si>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</si>
  <si>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</si>
  <si>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</si>
  <si>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</si>
  <si>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</si>
  <si>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</si>
  <si>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</si>
  <si>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</si>
  <si>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</si>
  <si>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</si>
  <si>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</si>
  <si>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</si>
  <si>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</si>
  <si>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</si>
  <si>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H2-VZNF-D697</t>
  </si>
  <si>
    <t>B09Y99ZVKG</t>
  </si>
  <si>
    <t>【Smart-KM】S018 ニーハイストッキング ガーターストッキング レディース 膝上 セクシー 女装 靴下 女性用 フリーサイズ ２点セット (ベージュ)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</si>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</sst>
</file>

<file path=xl/styles.xml><?xml version="1.0" encoding="utf-8"?>
<styleSheet xmlns="http://schemas.openxmlformats.org/spreadsheetml/2006/main">
  <numFmts count="7">
    <numFmt numFmtId="176" formatCode="_ &quot;￥&quot;* #,##0.00_ ;_ &quot;￥&quot;* \-#,##0.00_ ;_ &quot;￥&quot;* &quot;-&quot;??_ ;_ @_ "/>
    <numFmt numFmtId="43" formatCode="_ * #,##0.00_ ;_ * \-#,##0.00_ ;_ * &quot;-&quot;??_ ;_ @_ "/>
    <numFmt numFmtId="177" formatCode="_ &quot;￥&quot;* #,##0_ ;_ &quot;￥&quot;* \-#,##0_ ;_ &quot;￥&quot;* &quot;-&quot;_ ;_ @_ "/>
    <numFmt numFmtId="41" formatCode="_ * #,##0_ ;_ * \-#,##0_ ;_ * &quot;-&quot;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0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theme="1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9C0006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3F3F76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599993896298105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9" fillId="35" borderId="176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0" fillId="16" borderId="178" applyNumberFormat="0" applyFont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175" applyNumberFormat="0" applyFill="0" applyAlignment="0" applyProtection="0">
      <alignment vertical="center"/>
    </xf>
    <xf numFmtId="0" fontId="26" fillId="0" borderId="175" applyNumberFormat="0" applyFill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31" fillId="0" borderId="177" applyNumberFormat="0" applyFill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39" fillId="44" borderId="181" applyNumberFormat="0" applyAlignment="0" applyProtection="0">
      <alignment vertical="center"/>
    </xf>
    <xf numFmtId="0" fontId="40" fillId="44" borderId="176" applyNumberFormat="0" applyAlignment="0" applyProtection="0">
      <alignment vertical="center"/>
    </xf>
    <xf numFmtId="0" fontId="38" fillId="43" borderId="180" applyNumberFormat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36" fillId="0" borderId="179" applyNumberFormat="0" applyFill="0" applyAlignment="0" applyProtection="0">
      <alignment vertical="center"/>
    </xf>
    <xf numFmtId="0" fontId="41" fillId="0" borderId="182" applyNumberFormat="0" applyFill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35" fillId="41" borderId="0" applyNumberFormat="0" applyBorder="0" applyAlignment="0" applyProtection="0">
      <alignment vertical="center"/>
    </xf>
    <xf numFmtId="0" fontId="25" fillId="36" borderId="0" applyNumberFormat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25" fillId="47" borderId="0" applyNumberFormat="0" applyBorder="0" applyAlignment="0" applyProtection="0">
      <alignment vertical="center"/>
    </xf>
    <xf numFmtId="0" fontId="25" fillId="42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5" fillId="24" borderId="0" applyNumberFormat="0" applyBorder="0" applyAlignment="0" applyProtection="0">
      <alignment vertical="center"/>
    </xf>
    <xf numFmtId="0" fontId="25" fillId="51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5" fillId="45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5" fillId="49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0" fillId="0" borderId="0"/>
  </cellStyleXfs>
  <cellXfs count="1034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06" xfId="0" applyFont="1" applyFill="1" applyBorder="1"/>
    <xf numFmtId="0" fontId="5" fillId="19" borderId="117" xfId="0" applyFont="1" applyFill="1" applyBorder="1"/>
    <xf numFmtId="0" fontId="5" fillId="20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1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1" borderId="11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120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2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2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2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2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2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2" borderId="136" xfId="0" applyFont="1" applyFill="1" applyBorder="1" applyAlignment="1">
      <alignment horizontal="left" vertical="center"/>
    </xf>
    <xf numFmtId="0" fontId="9" fillId="22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2" borderId="138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2" borderId="141" xfId="0" applyFont="1" applyFill="1" applyBorder="1" applyAlignment="1">
      <alignment vertical="center"/>
    </xf>
    <xf numFmtId="0" fontId="9" fillId="22" borderId="139" xfId="0" applyFont="1" applyFill="1" applyBorder="1" applyAlignment="1">
      <alignment vertical="center"/>
    </xf>
    <xf numFmtId="0" fontId="9" fillId="22" borderId="136" xfId="0" applyFont="1" applyFill="1" applyBorder="1" applyAlignment="1">
      <alignment vertical="center"/>
    </xf>
    <xf numFmtId="0" fontId="9" fillId="22" borderId="138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41" xfId="0" applyFont="1" applyFill="1" applyBorder="1" applyAlignment="1">
      <alignment horizontal="left" vertical="center"/>
    </xf>
    <xf numFmtId="0" fontId="9" fillId="22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2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59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37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2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3" borderId="110" xfId="0" applyFont="1" applyFill="1" applyBorder="1" applyAlignment="1">
      <alignment horizontal="left" vertical="top" wrapText="1"/>
    </xf>
    <xf numFmtId="0" fontId="9" fillId="21" borderId="118" xfId="0" applyFont="1" applyFill="1" applyBorder="1" applyAlignment="1">
      <alignment horizontal="right" vertical="center" wrapText="1"/>
    </xf>
    <xf numFmtId="0" fontId="9" fillId="21" borderId="10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19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left" vertical="top" wrapText="1"/>
    </xf>
    <xf numFmtId="0" fontId="9" fillId="21" borderId="122" xfId="0" applyFont="1" applyFill="1" applyBorder="1" applyAlignment="1">
      <alignment horizontal="right" vertical="center" wrapText="1"/>
    </xf>
    <xf numFmtId="0" fontId="9" fillId="21" borderId="10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8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8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9" borderId="132" xfId="0" applyFont="1" applyFill="1" applyBorder="1"/>
    <xf numFmtId="0" fontId="21" fillId="0" borderId="155" xfId="0" applyNumberFormat="1" applyFont="1" applyBorder="1"/>
    <xf numFmtId="0" fontId="21" fillId="22" borderId="134" xfId="0" applyNumberFormat="1" applyFont="1" applyFill="1" applyBorder="1"/>
    <xf numFmtId="0" fontId="21" fillId="22" borderId="34" xfId="0" applyNumberFormat="1" applyFont="1" applyFill="1" applyBorder="1"/>
    <xf numFmtId="0" fontId="9" fillId="21" borderId="160" xfId="0" applyFont="1" applyFill="1" applyBorder="1" applyAlignment="1">
      <alignment horizontal="right" vertical="center" wrapText="1"/>
    </xf>
    <xf numFmtId="0" fontId="9" fillId="24" borderId="110" xfId="0" applyFont="1" applyFill="1" applyBorder="1" applyAlignment="1">
      <alignment horizontal="right" vertical="center"/>
    </xf>
    <xf numFmtId="0" fontId="9" fillId="21" borderId="161" xfId="0" applyFont="1" applyFill="1" applyBorder="1" applyAlignment="1">
      <alignment horizontal="right" vertical="center" wrapText="1"/>
    </xf>
    <xf numFmtId="0" fontId="9" fillId="24" borderId="112" xfId="0" applyFont="1" applyFill="1" applyBorder="1" applyAlignment="1">
      <alignment horizontal="right" vertical="center"/>
    </xf>
    <xf numFmtId="0" fontId="9" fillId="21" borderId="162" xfId="0" applyFont="1" applyFill="1" applyBorder="1" applyAlignment="1">
      <alignment horizontal="right" vertical="center" wrapText="1"/>
    </xf>
    <xf numFmtId="0" fontId="9" fillId="24" borderId="116" xfId="0" applyFont="1" applyFill="1" applyBorder="1" applyAlignment="1">
      <alignment horizontal="right" vertical="center"/>
    </xf>
    <xf numFmtId="0" fontId="9" fillId="21" borderId="163" xfId="0" applyFont="1" applyFill="1" applyBorder="1" applyAlignment="1">
      <alignment horizontal="right" vertical="center" wrapText="1"/>
    </xf>
    <xf numFmtId="0" fontId="9" fillId="24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/>
    </xf>
    <xf numFmtId="0" fontId="0" fillId="19" borderId="154" xfId="0" applyFill="1" applyBorder="1"/>
    <xf numFmtId="0" fontId="3" fillId="20" borderId="132" xfId="0" applyFont="1" applyFill="1" applyBorder="1"/>
    <xf numFmtId="0" fontId="21" fillId="22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20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4" borderId="118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 wrapText="1"/>
    </xf>
    <xf numFmtId="0" fontId="9" fillId="24" borderId="160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61" xfId="0" applyFont="1" applyFill="1" applyBorder="1" applyAlignment="1">
      <alignment horizontal="right" vertical="center" wrapText="1"/>
    </xf>
    <xf numFmtId="0" fontId="9" fillId="24" borderId="122" xfId="0" applyFont="1" applyFill="1" applyBorder="1" applyAlignment="1">
      <alignment horizontal="right" vertical="center" wrapText="1"/>
    </xf>
    <xf numFmtId="0" fontId="9" fillId="24" borderId="107" xfId="0" applyFont="1" applyFill="1" applyBorder="1" applyAlignment="1">
      <alignment horizontal="right" vertical="center" wrapText="1"/>
    </xf>
    <xf numFmtId="0" fontId="9" fillId="24" borderId="162" xfId="0" applyFont="1" applyFill="1" applyBorder="1" applyAlignment="1">
      <alignment horizontal="right" vertical="center" wrapText="1"/>
    </xf>
    <xf numFmtId="0" fontId="9" fillId="24" borderId="8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63" xfId="0" applyFont="1" applyFill="1" applyBorder="1" applyAlignment="1">
      <alignment horizontal="right" vertical="center" wrapText="1"/>
    </xf>
    <xf numFmtId="0" fontId="9" fillId="24" borderId="8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1" borderId="104" xfId="0" applyFont="1" applyFill="1" applyBorder="1" applyAlignment="1">
      <alignment horizontal="center" vertical="center"/>
    </xf>
    <xf numFmtId="0" fontId="9" fillId="21" borderId="160" xfId="0" applyFont="1" applyFill="1" applyBorder="1" applyAlignment="1">
      <alignment horizontal="center" vertical="center"/>
    </xf>
    <xf numFmtId="0" fontId="9" fillId="24" borderId="110" xfId="0" applyFont="1" applyFill="1" applyBorder="1" applyAlignment="1">
      <alignment horizontal="center" vertical="center"/>
    </xf>
    <xf numFmtId="0" fontId="9" fillId="24" borderId="118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61" xfId="0" applyFont="1" applyFill="1" applyBorder="1" applyAlignment="1">
      <alignment horizontal="center" vertical="center"/>
    </xf>
    <xf numFmtId="0" fontId="9" fillId="24" borderId="112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21" borderId="162" xfId="0" applyFont="1" applyFill="1" applyBorder="1" applyAlignment="1">
      <alignment horizontal="center" vertical="center"/>
    </xf>
    <xf numFmtId="0" fontId="9" fillId="24" borderId="116" xfId="0" applyFont="1" applyFill="1" applyBorder="1" applyAlignment="1">
      <alignment horizontal="center" vertical="center"/>
    </xf>
    <xf numFmtId="0" fontId="9" fillId="24" borderId="122" xfId="0" applyFont="1" applyFill="1" applyBorder="1" applyAlignment="1">
      <alignment horizontal="center" vertical="center"/>
    </xf>
    <xf numFmtId="0" fontId="9" fillId="24" borderId="10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63" xfId="0" applyFont="1" applyFill="1" applyBorder="1" applyAlignment="1">
      <alignment horizontal="center" vertical="center"/>
    </xf>
    <xf numFmtId="0" fontId="9" fillId="24" borderId="96" xfId="0" applyFont="1" applyFill="1" applyBorder="1" applyAlignment="1">
      <alignment horizontal="center" vertical="center"/>
    </xf>
    <xf numFmtId="0" fontId="9" fillId="24" borderId="8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8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0" xfId="0" applyFont="1" applyFill="1" applyBorder="1" applyAlignment="1">
      <alignment horizontal="center" vertical="center"/>
    </xf>
    <xf numFmtId="0" fontId="9" fillId="24" borderId="161" xfId="0" applyFont="1" applyFill="1" applyBorder="1" applyAlignment="1">
      <alignment horizontal="center" vertical="center"/>
    </xf>
    <xf numFmtId="0" fontId="9" fillId="24" borderId="162" xfId="0" applyFont="1" applyFill="1" applyBorder="1" applyAlignment="1">
      <alignment horizontal="center" vertical="center"/>
    </xf>
    <xf numFmtId="0" fontId="9" fillId="24" borderId="163" xfId="0" applyFont="1" applyFill="1" applyBorder="1" applyAlignment="1">
      <alignment horizontal="center" vertical="center"/>
    </xf>
    <xf numFmtId="0" fontId="9" fillId="24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8" fillId="18" borderId="33" xfId="0" applyFont="1" applyFill="1" applyBorder="1"/>
    <xf numFmtId="0" fontId="8" fillId="18" borderId="137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1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102" xfId="0" applyFont="1" applyFill="1" applyBorder="1" applyAlignment="1">
      <alignment horizontal="right" vertical="center" wrapText="1"/>
    </xf>
    <xf numFmtId="0" fontId="9" fillId="21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2" borderId="134" xfId="0" applyFont="1" applyFill="1" applyBorder="1"/>
    <xf numFmtId="0" fontId="21" fillId="22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2" borderId="118" xfId="0" applyFont="1" applyFill="1" applyBorder="1" applyAlignment="1">
      <alignment horizontal="center" vertical="center" wrapText="1"/>
    </xf>
    <xf numFmtId="0" fontId="9" fillId="22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2" borderId="119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/>
    </xf>
    <xf numFmtId="0" fontId="9" fillId="22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2" borderId="119" xfId="0" applyFont="1" applyFill="1" applyBorder="1" applyAlignment="1">
      <alignment horizontal="center" vertical="center"/>
    </xf>
    <xf numFmtId="0" fontId="9" fillId="21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 wrapText="1"/>
    </xf>
    <xf numFmtId="0" fontId="9" fillId="22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2" borderId="8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11" xfId="0" applyFont="1" applyFill="1" applyBorder="1" applyAlignment="1">
      <alignment horizontal="center" vertical="center" wrapText="1"/>
    </xf>
    <xf numFmtId="0" fontId="9" fillId="21" borderId="110" xfId="0" applyFont="1" applyFill="1" applyBorder="1" applyAlignment="1">
      <alignment horizontal="center" vertical="center" wrapText="1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center" vertical="center" wrapText="1"/>
    </xf>
    <xf numFmtId="0" fontId="9" fillId="21" borderId="102" xfId="0" applyFont="1" applyFill="1" applyBorder="1" applyAlignment="1">
      <alignment horizontal="center" vertical="center" wrapText="1"/>
    </xf>
    <xf numFmtId="0" fontId="9" fillId="21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AD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6"/>
  </cols>
  <sheetData>
    <row r="1" ht="28.5" spans="1:62">
      <c r="A1" s="1" t="s">
        <v>0</v>
      </c>
      <c r="BH1" s="556"/>
      <c r="BI1" s="556"/>
      <c r="BJ1" s="556"/>
    </row>
    <row r="2" ht="60" customHeight="1" spans="6:83">
      <c r="F2" s="525" t="s">
        <v>1</v>
      </c>
      <c r="G2" s="579"/>
      <c r="H2" s="579"/>
      <c r="I2" s="579"/>
      <c r="J2" s="579"/>
      <c r="K2" s="579"/>
      <c r="L2" s="525" t="s">
        <v>1</v>
      </c>
      <c r="M2" s="579"/>
      <c r="N2" s="579"/>
      <c r="O2" s="579"/>
      <c r="P2" s="579"/>
      <c r="Q2" s="693"/>
      <c r="R2" s="525" t="s">
        <v>2</v>
      </c>
      <c r="S2" s="579"/>
      <c r="T2" s="579"/>
      <c r="U2" s="579"/>
      <c r="V2" s="579"/>
      <c r="W2" s="693"/>
      <c r="X2" s="535" t="s">
        <v>3</v>
      </c>
      <c r="Y2" s="710"/>
      <c r="Z2" s="710"/>
      <c r="AA2" s="710"/>
      <c r="AB2" s="710"/>
      <c r="AC2" s="722"/>
      <c r="AD2" s="536" t="s">
        <v>4</v>
      </c>
      <c r="AE2" s="723"/>
      <c r="AF2" s="723"/>
      <c r="AG2" s="723"/>
      <c r="AH2" s="723"/>
      <c r="AI2" s="724"/>
      <c r="AJ2" s="536" t="s">
        <v>5</v>
      </c>
      <c r="AK2" s="723"/>
      <c r="AL2" s="723"/>
      <c r="AM2" s="723"/>
      <c r="AN2" s="723"/>
      <c r="AO2" s="724"/>
      <c r="AP2" s="536" t="s">
        <v>6</v>
      </c>
      <c r="AQ2" s="740"/>
      <c r="AR2" s="740"/>
      <c r="AS2" s="740"/>
      <c r="AT2" s="740"/>
      <c r="AU2" s="741"/>
      <c r="AV2" s="536" t="s">
        <v>7</v>
      </c>
      <c r="AW2" s="740"/>
      <c r="AX2" s="740"/>
      <c r="AY2" s="740"/>
      <c r="AZ2" s="740"/>
      <c r="BA2" s="741"/>
      <c r="BB2" s="536" t="s">
        <v>8</v>
      </c>
      <c r="BC2" s="723"/>
      <c r="BD2" s="723"/>
      <c r="BE2" s="723"/>
      <c r="BF2" s="723"/>
      <c r="BG2" s="724"/>
      <c r="BH2" s="525" t="s">
        <v>9</v>
      </c>
      <c r="BI2" s="579"/>
      <c r="BJ2" s="579"/>
      <c r="BK2" s="579"/>
      <c r="BL2" s="579"/>
      <c r="BM2" s="693"/>
      <c r="BN2" s="525" t="s">
        <v>0</v>
      </c>
      <c r="BO2" s="579"/>
      <c r="BP2" s="579"/>
      <c r="BQ2" s="579"/>
      <c r="BR2" s="579"/>
      <c r="BS2" s="693"/>
      <c r="BT2" s="525" t="s">
        <v>10</v>
      </c>
      <c r="BU2" s="579"/>
      <c r="BV2" s="579"/>
      <c r="BW2" s="579"/>
      <c r="BX2" s="579"/>
      <c r="BY2" s="693"/>
      <c r="BZ2" s="536" t="s">
        <v>11</v>
      </c>
      <c r="CA2" s="723"/>
      <c r="CB2" s="723"/>
      <c r="CC2" s="723"/>
      <c r="CD2" s="723"/>
      <c r="CE2" s="724"/>
    </row>
    <row r="3" s="646" customFormat="1" ht="24" spans="2:83">
      <c r="B3" s="907" t="s">
        <v>12</v>
      </c>
      <c r="C3" s="907" t="s">
        <v>13</v>
      </c>
      <c r="D3" s="907" t="s">
        <v>14</v>
      </c>
      <c r="E3" s="908" t="s">
        <v>15</v>
      </c>
      <c r="F3" s="907" t="s">
        <v>16</v>
      </c>
      <c r="G3" s="907" t="s">
        <v>17</v>
      </c>
      <c r="H3" s="907" t="s">
        <v>18</v>
      </c>
      <c r="I3" s="907" t="s">
        <v>19</v>
      </c>
      <c r="J3" s="907" t="s">
        <v>20</v>
      </c>
      <c r="K3" s="908" t="s">
        <v>21</v>
      </c>
      <c r="L3" s="917" t="s">
        <v>16</v>
      </c>
      <c r="M3" s="647" t="s">
        <v>17</v>
      </c>
      <c r="N3" s="647" t="s">
        <v>18</v>
      </c>
      <c r="O3" s="647" t="s">
        <v>19</v>
      </c>
      <c r="P3" s="647" t="s">
        <v>20</v>
      </c>
      <c r="Q3" s="936" t="s">
        <v>21</v>
      </c>
      <c r="R3" s="937" t="s">
        <v>16</v>
      </c>
      <c r="S3" s="938" t="s">
        <v>17</v>
      </c>
      <c r="T3" s="938" t="s">
        <v>18</v>
      </c>
      <c r="U3" s="938" t="s">
        <v>19</v>
      </c>
      <c r="V3" s="938" t="s">
        <v>20</v>
      </c>
      <c r="W3" s="936" t="s">
        <v>21</v>
      </c>
      <c r="X3" s="937" t="s">
        <v>16</v>
      </c>
      <c r="Y3" s="938" t="s">
        <v>17</v>
      </c>
      <c r="Z3" s="938" t="s">
        <v>18</v>
      </c>
      <c r="AA3" s="938" t="s">
        <v>19</v>
      </c>
      <c r="AB3" s="938" t="s">
        <v>20</v>
      </c>
      <c r="AC3" s="936" t="s">
        <v>21</v>
      </c>
      <c r="AD3" s="917" t="s">
        <v>16</v>
      </c>
      <c r="AE3" s="647" t="s">
        <v>17</v>
      </c>
      <c r="AF3" s="647" t="s">
        <v>18</v>
      </c>
      <c r="AG3" s="647" t="s">
        <v>19</v>
      </c>
      <c r="AH3" s="647" t="s">
        <v>20</v>
      </c>
      <c r="AI3" s="936" t="s">
        <v>21</v>
      </c>
      <c r="AJ3" s="917" t="s">
        <v>16</v>
      </c>
      <c r="AK3" s="647" t="s">
        <v>17</v>
      </c>
      <c r="AL3" s="647" t="s">
        <v>18</v>
      </c>
      <c r="AM3" s="647" t="s">
        <v>19</v>
      </c>
      <c r="AN3" s="647" t="s">
        <v>20</v>
      </c>
      <c r="AO3" s="936" t="s">
        <v>21</v>
      </c>
      <c r="AP3" s="937" t="s">
        <v>16</v>
      </c>
      <c r="AQ3" s="938" t="s">
        <v>17</v>
      </c>
      <c r="AR3" s="938" t="s">
        <v>18</v>
      </c>
      <c r="AS3" s="938" t="s">
        <v>19</v>
      </c>
      <c r="AT3" s="938" t="s">
        <v>20</v>
      </c>
      <c r="AU3" s="936" t="s">
        <v>21</v>
      </c>
      <c r="AV3" s="937" t="s">
        <v>16</v>
      </c>
      <c r="AW3" s="938" t="s">
        <v>17</v>
      </c>
      <c r="AX3" s="938" t="s">
        <v>18</v>
      </c>
      <c r="AY3" s="938" t="s">
        <v>19</v>
      </c>
      <c r="AZ3" s="938" t="s">
        <v>20</v>
      </c>
      <c r="BA3" s="936" t="s">
        <v>21</v>
      </c>
      <c r="BB3" s="937" t="s">
        <v>16</v>
      </c>
      <c r="BC3" s="938" t="s">
        <v>17</v>
      </c>
      <c r="BD3" s="938" t="s">
        <v>18</v>
      </c>
      <c r="BE3" s="938" t="s">
        <v>19</v>
      </c>
      <c r="BF3" s="938" t="s">
        <v>20</v>
      </c>
      <c r="BG3" s="936" t="s">
        <v>21</v>
      </c>
      <c r="BH3" s="917" t="s">
        <v>16</v>
      </c>
      <c r="BI3" s="647" t="s">
        <v>17</v>
      </c>
      <c r="BJ3" s="647" t="s">
        <v>18</v>
      </c>
      <c r="BK3" s="647" t="s">
        <v>19</v>
      </c>
      <c r="BL3" s="647" t="s">
        <v>20</v>
      </c>
      <c r="BM3" s="936" t="s">
        <v>21</v>
      </c>
      <c r="BN3" s="917" t="s">
        <v>16</v>
      </c>
      <c r="BO3" s="647" t="s">
        <v>17</v>
      </c>
      <c r="BP3" s="647" t="s">
        <v>18</v>
      </c>
      <c r="BQ3" s="647" t="s">
        <v>19</v>
      </c>
      <c r="BR3" s="647" t="s">
        <v>20</v>
      </c>
      <c r="BS3" s="936" t="s">
        <v>21</v>
      </c>
      <c r="BT3" s="917" t="s">
        <v>16</v>
      </c>
      <c r="BU3" s="647" t="s">
        <v>17</v>
      </c>
      <c r="BV3" s="647" t="s">
        <v>18</v>
      </c>
      <c r="BW3" s="647" t="s">
        <v>19</v>
      </c>
      <c r="BX3" s="647" t="s">
        <v>20</v>
      </c>
      <c r="BY3" s="936" t="s">
        <v>21</v>
      </c>
      <c r="BZ3" s="937" t="s">
        <v>16</v>
      </c>
      <c r="CA3" s="938" t="s">
        <v>17</v>
      </c>
      <c r="CB3" s="938" t="s">
        <v>18</v>
      </c>
      <c r="CC3" s="938" t="s">
        <v>19</v>
      </c>
      <c r="CD3" s="938" t="s">
        <v>20</v>
      </c>
      <c r="CE3" s="936" t="s">
        <v>21</v>
      </c>
    </row>
    <row r="4" ht="30" customHeight="1" spans="2:88">
      <c r="B4" s="580" t="s">
        <v>22</v>
      </c>
      <c r="C4" s="580"/>
      <c r="D4" s="909" t="s">
        <v>23</v>
      </c>
      <c r="E4" s="910" t="s">
        <v>24</v>
      </c>
      <c r="F4" s="911" t="s">
        <v>25</v>
      </c>
      <c r="G4" s="911" t="s">
        <v>26</v>
      </c>
      <c r="H4" s="911" t="s">
        <v>27</v>
      </c>
      <c r="I4" s="911" t="s">
        <v>28</v>
      </c>
      <c r="J4" s="911" t="s">
        <v>29</v>
      </c>
      <c r="K4" s="918"/>
      <c r="L4" s="677"/>
      <c r="M4" s="678"/>
      <c r="N4" s="678"/>
      <c r="O4" s="678"/>
      <c r="P4" s="678">
        <v>1</v>
      </c>
      <c r="Q4" s="939"/>
      <c r="R4" s="940"/>
      <c r="S4" s="941"/>
      <c r="T4" s="941"/>
      <c r="U4" s="941"/>
      <c r="V4" s="941"/>
      <c r="W4" s="942"/>
      <c r="X4" s="940"/>
      <c r="Y4" s="941"/>
      <c r="Z4" s="941"/>
      <c r="AA4" s="941"/>
      <c r="AB4" s="941"/>
      <c r="AC4" s="942"/>
      <c r="AD4" s="677"/>
      <c r="AE4" s="678"/>
      <c r="AF4" s="678"/>
      <c r="AG4" s="678">
        <v>1</v>
      </c>
      <c r="AH4" s="678"/>
      <c r="AI4" s="939"/>
      <c r="AJ4" s="677"/>
      <c r="AK4" s="678"/>
      <c r="AL4" s="678"/>
      <c r="AM4" s="678">
        <v>3</v>
      </c>
      <c r="AN4" s="678"/>
      <c r="AO4" s="939"/>
      <c r="AP4" s="981"/>
      <c r="AQ4" s="982"/>
      <c r="AR4" s="982"/>
      <c r="AS4" s="982">
        <v>3</v>
      </c>
      <c r="AT4" s="982"/>
      <c r="AU4" s="942"/>
      <c r="AV4" s="981"/>
      <c r="AW4" s="982"/>
      <c r="AX4" s="982"/>
      <c r="AY4" s="982">
        <v>4</v>
      </c>
      <c r="AZ4" s="982">
        <v>1</v>
      </c>
      <c r="BA4" s="942"/>
      <c r="BB4" s="981"/>
      <c r="BC4" s="982"/>
      <c r="BD4" s="982"/>
      <c r="BE4" s="982">
        <v>0.53</v>
      </c>
      <c r="BF4" s="982">
        <v>0.02</v>
      </c>
      <c r="BG4" s="942"/>
      <c r="BH4" s="772">
        <f t="shared" ref="BH4:BH27" si="0">IF($A$1="补货",L4+R4+X4,L4)</f>
        <v>0</v>
      </c>
      <c r="BI4" s="773">
        <f t="shared" ref="BI4:BI27" si="1">IF($A$1="补货",M4+S4+Y4,M4)</f>
        <v>0</v>
      </c>
      <c r="BJ4" s="773">
        <f t="shared" ref="BJ4:BJ27" si="2">IF($A$1="补货",N4+T4+Z4,N4)</f>
        <v>0</v>
      </c>
      <c r="BK4" s="773">
        <f t="shared" ref="BK4:BK27" si="3">IF($A$1="补货",O4+U4+AA4,O4)</f>
        <v>0</v>
      </c>
      <c r="BL4" s="773">
        <f t="shared" ref="BL4:BL27" si="4">IF($A$1="补货",P4+V4+AB4,P4)</f>
        <v>1</v>
      </c>
      <c r="BM4" s="942"/>
      <c r="BN4" s="965"/>
      <c r="BO4" s="966"/>
      <c r="BP4" s="966"/>
      <c r="BQ4" s="966"/>
      <c r="BR4" s="966"/>
      <c r="BS4" s="942"/>
      <c r="BT4" s="772">
        <f>BH4+BN4</f>
        <v>0</v>
      </c>
      <c r="BU4" s="788">
        <f t="shared" ref="BU4:BY19" si="5">BI4+BO4</f>
        <v>0</v>
      </c>
      <c r="BV4" s="788">
        <f t="shared" si="5"/>
        <v>0</v>
      </c>
      <c r="BW4" s="788">
        <f t="shared" si="5"/>
        <v>0</v>
      </c>
      <c r="BX4" s="788">
        <f t="shared" si="5"/>
        <v>1</v>
      </c>
      <c r="BY4" s="942"/>
      <c r="BZ4" s="1008" t="str">
        <f>IF(BB4&lt;&gt;0,BT4/BB4*7,"-")</f>
        <v>-</v>
      </c>
      <c r="CA4" s="1009" t="str">
        <f t="shared" ref="CA4:CE19" si="6">IF(BC4&lt;&gt;0,BU4/BC4*7,"-")</f>
        <v>-</v>
      </c>
      <c r="CB4" s="1009" t="str">
        <f t="shared" si="6"/>
        <v>-</v>
      </c>
      <c r="CC4" s="1009">
        <f t="shared" si="6"/>
        <v>0</v>
      </c>
      <c r="CD4" s="1009">
        <f t="shared" si="6"/>
        <v>350</v>
      </c>
      <c r="CE4" s="1025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8"/>
      <c r="C5" s="828"/>
      <c r="D5" s="593" t="s">
        <v>30</v>
      </c>
      <c r="E5" s="825" t="s">
        <v>31</v>
      </c>
      <c r="F5" s="912" t="s">
        <v>32</v>
      </c>
      <c r="G5" s="912" t="s">
        <v>33</v>
      </c>
      <c r="H5" s="912" t="s">
        <v>34</v>
      </c>
      <c r="I5" s="912" t="s">
        <v>35</v>
      </c>
      <c r="J5" s="912" t="s">
        <v>36</v>
      </c>
      <c r="K5" s="919"/>
      <c r="L5" s="540"/>
      <c r="M5" s="920">
        <v>3</v>
      </c>
      <c r="N5" s="920"/>
      <c r="O5" s="920"/>
      <c r="P5" s="920">
        <v>2</v>
      </c>
      <c r="Q5" s="943"/>
      <c r="R5" s="944"/>
      <c r="S5" s="945"/>
      <c r="T5" s="946"/>
      <c r="U5" s="945"/>
      <c r="V5" s="945">
        <v>4</v>
      </c>
      <c r="W5" s="947"/>
      <c r="X5" s="944"/>
      <c r="Y5" s="945"/>
      <c r="Z5" s="946"/>
      <c r="AA5" s="945"/>
      <c r="AB5" s="945"/>
      <c r="AC5" s="947"/>
      <c r="AD5" s="540"/>
      <c r="AE5" s="920"/>
      <c r="AF5" s="920"/>
      <c r="AG5" s="920"/>
      <c r="AH5" s="920"/>
      <c r="AI5" s="943"/>
      <c r="AJ5" s="540"/>
      <c r="AK5" s="920"/>
      <c r="AL5" s="920"/>
      <c r="AM5" s="920"/>
      <c r="AN5" s="920"/>
      <c r="AO5" s="943"/>
      <c r="AP5" s="983"/>
      <c r="AQ5" s="747"/>
      <c r="AR5" s="984"/>
      <c r="AS5" s="747"/>
      <c r="AT5" s="747"/>
      <c r="AU5" s="947"/>
      <c r="AV5" s="983"/>
      <c r="AW5" s="747"/>
      <c r="AX5" s="984"/>
      <c r="AY5" s="747"/>
      <c r="AZ5" s="747"/>
      <c r="BA5" s="947"/>
      <c r="BB5" s="983"/>
      <c r="BC5" s="747"/>
      <c r="BD5" s="984"/>
      <c r="BE5" s="747"/>
      <c r="BF5" s="747"/>
      <c r="BG5" s="947"/>
      <c r="BH5" s="774">
        <f t="shared" si="0"/>
        <v>0</v>
      </c>
      <c r="BI5" s="996">
        <f t="shared" si="1"/>
        <v>3</v>
      </c>
      <c r="BJ5" s="997">
        <f t="shared" si="2"/>
        <v>0</v>
      </c>
      <c r="BK5" s="996">
        <f t="shared" si="3"/>
        <v>0</v>
      </c>
      <c r="BL5" s="996">
        <f t="shared" si="4"/>
        <v>6</v>
      </c>
      <c r="BM5" s="947"/>
      <c r="BN5" s="968"/>
      <c r="BO5" s="511"/>
      <c r="BP5" s="1003"/>
      <c r="BQ5" s="511"/>
      <c r="BR5" s="511"/>
      <c r="BS5" s="947"/>
      <c r="BT5" s="789">
        <f t="shared" ref="BT5:BY30" si="7">BH5+BN5</f>
        <v>0</v>
      </c>
      <c r="BU5" s="1010">
        <f t="shared" si="5"/>
        <v>3</v>
      </c>
      <c r="BV5" s="1011">
        <f t="shared" si="5"/>
        <v>0</v>
      </c>
      <c r="BW5" s="1010">
        <f t="shared" si="5"/>
        <v>0</v>
      </c>
      <c r="BX5" s="1010">
        <f t="shared" si="5"/>
        <v>6</v>
      </c>
      <c r="BY5" s="947"/>
      <c r="BZ5" s="1012" t="str">
        <f t="shared" ref="BZ5:CE30" si="8">IF(BB5&lt;&gt;0,BT5/BB5*7,"-")</f>
        <v>-</v>
      </c>
      <c r="CA5" s="807" t="str">
        <f t="shared" si="6"/>
        <v>-</v>
      </c>
      <c r="CB5" s="1013" t="str">
        <f t="shared" si="6"/>
        <v>-</v>
      </c>
      <c r="CC5" s="807" t="str">
        <f t="shared" si="6"/>
        <v>-</v>
      </c>
      <c r="CD5" s="807" t="str">
        <f t="shared" si="6"/>
        <v>-</v>
      </c>
      <c r="CE5" s="1026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32"/>
      <c r="C6" s="832"/>
      <c r="D6" s="909" t="s">
        <v>37</v>
      </c>
      <c r="E6" s="910" t="s">
        <v>38</v>
      </c>
      <c r="F6" s="913" t="s">
        <v>39</v>
      </c>
      <c r="G6" s="913" t="s">
        <v>40</v>
      </c>
      <c r="H6" s="913" t="s">
        <v>41</v>
      </c>
      <c r="I6" s="921" t="s">
        <v>42</v>
      </c>
      <c r="J6" s="921" t="s">
        <v>43</v>
      </c>
      <c r="K6" s="922"/>
      <c r="L6" s="551"/>
      <c r="M6" s="923"/>
      <c r="N6" s="923">
        <v>3</v>
      </c>
      <c r="O6" s="923"/>
      <c r="P6" s="923">
        <v>3</v>
      </c>
      <c r="Q6" s="948"/>
      <c r="R6" s="949"/>
      <c r="S6" s="950"/>
      <c r="T6" s="950"/>
      <c r="U6" s="950"/>
      <c r="V6" s="950">
        <v>4</v>
      </c>
      <c r="W6" s="951"/>
      <c r="X6" s="949"/>
      <c r="Y6" s="950"/>
      <c r="Z6" s="950"/>
      <c r="AA6" s="950"/>
      <c r="AB6" s="950"/>
      <c r="AC6" s="951"/>
      <c r="AD6" s="551"/>
      <c r="AE6" s="923"/>
      <c r="AF6" s="923"/>
      <c r="AG6" s="923"/>
      <c r="AH6" s="923"/>
      <c r="AI6" s="948"/>
      <c r="AJ6" s="551"/>
      <c r="AK6" s="923"/>
      <c r="AL6" s="923">
        <v>2</v>
      </c>
      <c r="AM6" s="923"/>
      <c r="AN6" s="923"/>
      <c r="AO6" s="948"/>
      <c r="AP6" s="553"/>
      <c r="AQ6" s="752"/>
      <c r="AR6" s="752">
        <v>2</v>
      </c>
      <c r="AS6" s="752"/>
      <c r="AT6" s="752"/>
      <c r="AU6" s="951"/>
      <c r="AV6" s="553"/>
      <c r="AW6" s="752"/>
      <c r="AX6" s="752">
        <v>2</v>
      </c>
      <c r="AY6" s="752"/>
      <c r="AZ6" s="752"/>
      <c r="BA6" s="951"/>
      <c r="BB6" s="553"/>
      <c r="BC6" s="752"/>
      <c r="BD6" s="752">
        <v>0.24</v>
      </c>
      <c r="BE6" s="752"/>
      <c r="BF6" s="752"/>
      <c r="BG6" s="951"/>
      <c r="BH6" s="572">
        <f t="shared" si="0"/>
        <v>0</v>
      </c>
      <c r="BI6" s="998">
        <f t="shared" si="1"/>
        <v>0</v>
      </c>
      <c r="BJ6" s="998">
        <f t="shared" si="2"/>
        <v>3</v>
      </c>
      <c r="BK6" s="998">
        <f t="shared" si="3"/>
        <v>0</v>
      </c>
      <c r="BL6" s="998">
        <f t="shared" si="4"/>
        <v>7</v>
      </c>
      <c r="BM6" s="951"/>
      <c r="BN6" s="552"/>
      <c r="BO6" s="520"/>
      <c r="BP6" s="520"/>
      <c r="BQ6" s="520"/>
      <c r="BR6" s="520"/>
      <c r="BS6" s="951"/>
      <c r="BT6" s="573">
        <f t="shared" si="7"/>
        <v>0</v>
      </c>
      <c r="BU6" s="1014">
        <f t="shared" si="5"/>
        <v>0</v>
      </c>
      <c r="BV6" s="1014">
        <f t="shared" si="5"/>
        <v>3</v>
      </c>
      <c r="BW6" s="1014">
        <f t="shared" si="5"/>
        <v>0</v>
      </c>
      <c r="BX6" s="1014">
        <f t="shared" si="5"/>
        <v>7</v>
      </c>
      <c r="BY6" s="951"/>
      <c r="BZ6" s="810" t="str">
        <f t="shared" si="8"/>
        <v>-</v>
      </c>
      <c r="CA6" s="811" t="str">
        <f t="shared" si="6"/>
        <v>-</v>
      </c>
      <c r="CB6" s="811">
        <f t="shared" si="6"/>
        <v>87.5</v>
      </c>
      <c r="CC6" s="811" t="str">
        <f t="shared" si="6"/>
        <v>-</v>
      </c>
      <c r="CD6" s="811" t="str">
        <f t="shared" si="6"/>
        <v>-</v>
      </c>
      <c r="CE6" s="1027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80" t="s">
        <v>44</v>
      </c>
      <c r="C7" s="580"/>
      <c r="D7" s="593" t="s">
        <v>45</v>
      </c>
      <c r="E7" s="825" t="s">
        <v>46</v>
      </c>
      <c r="F7" s="914" t="s">
        <v>47</v>
      </c>
      <c r="G7" s="914" t="s">
        <v>48</v>
      </c>
      <c r="H7" s="914" t="s">
        <v>49</v>
      </c>
      <c r="I7" s="914" t="s">
        <v>50</v>
      </c>
      <c r="J7" s="911" t="s">
        <v>51</v>
      </c>
      <c r="K7" s="924"/>
      <c r="L7" s="677">
        <v>5</v>
      </c>
      <c r="M7" s="678">
        <v>2</v>
      </c>
      <c r="N7" s="678">
        <v>2</v>
      </c>
      <c r="O7" s="678">
        <v>2</v>
      </c>
      <c r="P7" s="678">
        <v>5</v>
      </c>
      <c r="Q7" s="939"/>
      <c r="R7" s="940"/>
      <c r="S7" s="941">
        <v>12</v>
      </c>
      <c r="T7" s="941">
        <v>2</v>
      </c>
      <c r="U7" s="941">
        <v>7</v>
      </c>
      <c r="V7" s="941"/>
      <c r="W7" s="942"/>
      <c r="X7" s="940"/>
      <c r="Y7" s="941"/>
      <c r="Z7" s="941"/>
      <c r="AA7" s="941"/>
      <c r="AB7" s="941"/>
      <c r="AC7" s="942"/>
      <c r="AD7" s="677"/>
      <c r="AE7" s="678"/>
      <c r="AF7" s="678"/>
      <c r="AG7" s="678"/>
      <c r="AH7" s="678"/>
      <c r="AI7" s="939"/>
      <c r="AJ7" s="677"/>
      <c r="AK7" s="678"/>
      <c r="AL7" s="678"/>
      <c r="AM7" s="678"/>
      <c r="AN7" s="678"/>
      <c r="AO7" s="939"/>
      <c r="AP7" s="981"/>
      <c r="AQ7" s="982"/>
      <c r="AR7" s="982"/>
      <c r="AS7" s="982"/>
      <c r="AT7" s="982"/>
      <c r="AU7" s="942"/>
      <c r="AV7" s="981"/>
      <c r="AW7" s="982"/>
      <c r="AX7" s="982"/>
      <c r="AY7" s="982"/>
      <c r="AZ7" s="982"/>
      <c r="BA7" s="942"/>
      <c r="BB7" s="981"/>
      <c r="BC7" s="982"/>
      <c r="BD7" s="982"/>
      <c r="BE7" s="982"/>
      <c r="BF7" s="982"/>
      <c r="BG7" s="942"/>
      <c r="BH7" s="772">
        <f t="shared" si="0"/>
        <v>5</v>
      </c>
      <c r="BI7" s="773">
        <f t="shared" si="1"/>
        <v>14</v>
      </c>
      <c r="BJ7" s="773">
        <f t="shared" si="2"/>
        <v>4</v>
      </c>
      <c r="BK7" s="773">
        <f t="shared" si="3"/>
        <v>9</v>
      </c>
      <c r="BL7" s="773">
        <f t="shared" si="4"/>
        <v>5</v>
      </c>
      <c r="BM7" s="942"/>
      <c r="BN7" s="965"/>
      <c r="BO7" s="966"/>
      <c r="BP7" s="966"/>
      <c r="BQ7" s="966"/>
      <c r="BR7" s="966"/>
      <c r="BS7" s="942"/>
      <c r="BT7" s="772">
        <f t="shared" si="7"/>
        <v>5</v>
      </c>
      <c r="BU7" s="788">
        <f t="shared" si="5"/>
        <v>14</v>
      </c>
      <c r="BV7" s="788">
        <f t="shared" si="5"/>
        <v>4</v>
      </c>
      <c r="BW7" s="788">
        <f t="shared" si="5"/>
        <v>9</v>
      </c>
      <c r="BX7" s="788">
        <f t="shared" si="5"/>
        <v>5</v>
      </c>
      <c r="BY7" s="942"/>
      <c r="BZ7" s="1008" t="str">
        <f t="shared" si="8"/>
        <v>-</v>
      </c>
      <c r="CA7" s="1009" t="str">
        <f t="shared" si="6"/>
        <v>-</v>
      </c>
      <c r="CB7" s="1009" t="str">
        <f t="shared" si="6"/>
        <v>-</v>
      </c>
      <c r="CC7" s="1009" t="str">
        <f t="shared" si="6"/>
        <v>-</v>
      </c>
      <c r="CD7" s="1009" t="str">
        <f t="shared" si="6"/>
        <v>-</v>
      </c>
      <c r="CE7" s="1025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</row>
    <row r="8" ht="30" customHeight="1" spans="2:88">
      <c r="B8" s="828"/>
      <c r="C8" s="828"/>
      <c r="D8" s="593" t="s">
        <v>52</v>
      </c>
      <c r="E8" s="825" t="s">
        <v>53</v>
      </c>
      <c r="F8" s="915" t="s">
        <v>54</v>
      </c>
      <c r="G8" s="915" t="s">
        <v>55</v>
      </c>
      <c r="H8" s="915" t="s">
        <v>56</v>
      </c>
      <c r="I8" s="912" t="s">
        <v>57</v>
      </c>
      <c r="J8" s="912" t="s">
        <v>58</v>
      </c>
      <c r="K8" s="925"/>
      <c r="L8" s="540">
        <v>4</v>
      </c>
      <c r="M8" s="920">
        <v>4</v>
      </c>
      <c r="N8" s="920">
        <v>3</v>
      </c>
      <c r="O8" s="920">
        <v>2</v>
      </c>
      <c r="P8" s="920">
        <v>2</v>
      </c>
      <c r="Q8" s="943"/>
      <c r="R8" s="952">
        <v>10</v>
      </c>
      <c r="S8" s="945">
        <v>10</v>
      </c>
      <c r="T8" s="945"/>
      <c r="U8" s="945">
        <v>3</v>
      </c>
      <c r="V8" s="945">
        <v>5</v>
      </c>
      <c r="W8" s="947"/>
      <c r="X8" s="952"/>
      <c r="Y8" s="945"/>
      <c r="Z8" s="945"/>
      <c r="AA8" s="945"/>
      <c r="AB8" s="945"/>
      <c r="AC8" s="947"/>
      <c r="AD8" s="540"/>
      <c r="AE8" s="920"/>
      <c r="AF8" s="920"/>
      <c r="AG8" s="920">
        <v>1</v>
      </c>
      <c r="AH8" s="920"/>
      <c r="AI8" s="943"/>
      <c r="AJ8" s="540"/>
      <c r="AK8" s="920"/>
      <c r="AL8" s="920">
        <v>2</v>
      </c>
      <c r="AM8" s="920">
        <v>1</v>
      </c>
      <c r="AN8" s="920"/>
      <c r="AO8" s="943"/>
      <c r="AP8" s="542"/>
      <c r="AQ8" s="747"/>
      <c r="AR8" s="747">
        <v>2</v>
      </c>
      <c r="AS8" s="747">
        <v>1</v>
      </c>
      <c r="AT8" s="747"/>
      <c r="AU8" s="947"/>
      <c r="AV8" s="542"/>
      <c r="AW8" s="747"/>
      <c r="AX8" s="747">
        <v>2</v>
      </c>
      <c r="AY8" s="747">
        <v>1</v>
      </c>
      <c r="AZ8" s="747"/>
      <c r="BA8" s="947"/>
      <c r="BB8" s="542"/>
      <c r="BC8" s="747"/>
      <c r="BD8" s="747">
        <v>0.24</v>
      </c>
      <c r="BE8" s="747">
        <v>0.27</v>
      </c>
      <c r="BF8" s="747"/>
      <c r="BG8" s="947"/>
      <c r="BH8" s="560">
        <f t="shared" si="0"/>
        <v>14</v>
      </c>
      <c r="BI8" s="996">
        <f t="shared" si="1"/>
        <v>14</v>
      </c>
      <c r="BJ8" s="996">
        <f t="shared" si="2"/>
        <v>3</v>
      </c>
      <c r="BK8" s="996">
        <f t="shared" si="3"/>
        <v>5</v>
      </c>
      <c r="BL8" s="996">
        <f t="shared" si="4"/>
        <v>7</v>
      </c>
      <c r="BM8" s="947"/>
      <c r="BN8" s="541"/>
      <c r="BO8" s="511"/>
      <c r="BP8" s="511"/>
      <c r="BQ8" s="511"/>
      <c r="BR8" s="511"/>
      <c r="BS8" s="947"/>
      <c r="BT8" s="561">
        <f t="shared" si="7"/>
        <v>14</v>
      </c>
      <c r="BU8" s="1010">
        <f t="shared" si="5"/>
        <v>14</v>
      </c>
      <c r="BV8" s="1010">
        <f t="shared" si="5"/>
        <v>3</v>
      </c>
      <c r="BW8" s="1010">
        <f t="shared" si="5"/>
        <v>5</v>
      </c>
      <c r="BX8" s="1010">
        <f t="shared" si="5"/>
        <v>7</v>
      </c>
      <c r="BY8" s="947"/>
      <c r="BZ8" s="806" t="str">
        <f t="shared" si="8"/>
        <v>-</v>
      </c>
      <c r="CA8" s="807" t="str">
        <f t="shared" si="6"/>
        <v>-</v>
      </c>
      <c r="CB8" s="807">
        <f t="shared" si="6"/>
        <v>87.5</v>
      </c>
      <c r="CC8" s="807">
        <f t="shared" si="6"/>
        <v>129.62962962963</v>
      </c>
      <c r="CD8" s="807" t="str">
        <f t="shared" si="6"/>
        <v>-</v>
      </c>
      <c r="CE8" s="1026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</row>
    <row r="9" ht="30" customHeight="1" spans="2:88">
      <c r="B9" s="828"/>
      <c r="C9" s="828"/>
      <c r="D9" s="593" t="s">
        <v>59</v>
      </c>
      <c r="E9" s="825" t="s">
        <v>60</v>
      </c>
      <c r="F9" s="915" t="s">
        <v>61</v>
      </c>
      <c r="G9" s="915" t="s">
        <v>62</v>
      </c>
      <c r="H9" s="915" t="s">
        <v>63</v>
      </c>
      <c r="I9" s="912" t="s">
        <v>64</v>
      </c>
      <c r="J9" s="912" t="s">
        <v>65</v>
      </c>
      <c r="K9" s="925"/>
      <c r="L9" s="540">
        <v>5</v>
      </c>
      <c r="M9" s="920">
        <v>2</v>
      </c>
      <c r="N9" s="920">
        <v>2</v>
      </c>
      <c r="O9" s="920">
        <v>2</v>
      </c>
      <c r="P9" s="920">
        <v>3</v>
      </c>
      <c r="Q9" s="943"/>
      <c r="R9" s="952"/>
      <c r="S9" s="945">
        <v>5</v>
      </c>
      <c r="T9" s="945">
        <v>8</v>
      </c>
      <c r="U9" s="945">
        <v>7</v>
      </c>
      <c r="V9" s="945">
        <v>10</v>
      </c>
      <c r="W9" s="947"/>
      <c r="X9" s="952"/>
      <c r="Y9" s="945"/>
      <c r="Z9" s="945"/>
      <c r="AA9" s="945"/>
      <c r="AB9" s="945"/>
      <c r="AC9" s="947"/>
      <c r="AD9" s="540"/>
      <c r="AE9" s="920"/>
      <c r="AF9" s="920"/>
      <c r="AG9" s="920"/>
      <c r="AH9" s="920"/>
      <c r="AI9" s="943"/>
      <c r="AJ9" s="540"/>
      <c r="AK9" s="920"/>
      <c r="AL9" s="920"/>
      <c r="AM9" s="920"/>
      <c r="AN9" s="920"/>
      <c r="AO9" s="943"/>
      <c r="AP9" s="542"/>
      <c r="AQ9" s="747"/>
      <c r="AR9" s="747"/>
      <c r="AS9" s="747"/>
      <c r="AT9" s="747"/>
      <c r="AU9" s="947"/>
      <c r="AV9" s="542"/>
      <c r="AW9" s="747"/>
      <c r="AX9" s="747"/>
      <c r="AY9" s="747"/>
      <c r="AZ9" s="747"/>
      <c r="BA9" s="947"/>
      <c r="BB9" s="542"/>
      <c r="BC9" s="747"/>
      <c r="BD9" s="747"/>
      <c r="BE9" s="747"/>
      <c r="BF9" s="747"/>
      <c r="BG9" s="947"/>
      <c r="BH9" s="560">
        <f t="shared" si="0"/>
        <v>5</v>
      </c>
      <c r="BI9" s="996">
        <f t="shared" si="1"/>
        <v>7</v>
      </c>
      <c r="BJ9" s="996">
        <f t="shared" si="2"/>
        <v>10</v>
      </c>
      <c r="BK9" s="996">
        <f t="shared" si="3"/>
        <v>9</v>
      </c>
      <c r="BL9" s="996">
        <f t="shared" si="4"/>
        <v>13</v>
      </c>
      <c r="BM9" s="947"/>
      <c r="BN9" s="541"/>
      <c r="BO9" s="511"/>
      <c r="BP9" s="511"/>
      <c r="BQ9" s="511"/>
      <c r="BR9" s="511"/>
      <c r="BS9" s="947"/>
      <c r="BT9" s="561">
        <f t="shared" si="7"/>
        <v>5</v>
      </c>
      <c r="BU9" s="1010">
        <f t="shared" si="5"/>
        <v>7</v>
      </c>
      <c r="BV9" s="1010">
        <f t="shared" si="5"/>
        <v>10</v>
      </c>
      <c r="BW9" s="1010">
        <f t="shared" si="5"/>
        <v>9</v>
      </c>
      <c r="BX9" s="1010">
        <f t="shared" si="5"/>
        <v>13</v>
      </c>
      <c r="BY9" s="947"/>
      <c r="BZ9" s="806" t="str">
        <f t="shared" si="8"/>
        <v>-</v>
      </c>
      <c r="CA9" s="807" t="str">
        <f t="shared" si="6"/>
        <v>-</v>
      </c>
      <c r="CB9" s="807" t="str">
        <f t="shared" si="6"/>
        <v>-</v>
      </c>
      <c r="CC9" s="807" t="str">
        <f t="shared" si="6"/>
        <v>-</v>
      </c>
      <c r="CD9" s="807" t="str">
        <f t="shared" si="6"/>
        <v>-</v>
      </c>
      <c r="CE9" s="1026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</row>
    <row r="10" ht="30" customHeight="1" spans="2:88">
      <c r="B10" s="832"/>
      <c r="C10" s="832"/>
      <c r="D10" s="909" t="s">
        <v>66</v>
      </c>
      <c r="E10" s="910" t="s">
        <v>67</v>
      </c>
      <c r="F10" s="913" t="s">
        <v>68</v>
      </c>
      <c r="G10" s="913" t="s">
        <v>69</v>
      </c>
      <c r="H10" s="913" t="s">
        <v>70</v>
      </c>
      <c r="I10" s="921" t="s">
        <v>71</v>
      </c>
      <c r="J10" s="921" t="s">
        <v>72</v>
      </c>
      <c r="K10" s="926"/>
      <c r="L10" s="551">
        <v>3</v>
      </c>
      <c r="M10" s="923">
        <v>3</v>
      </c>
      <c r="N10" s="923">
        <v>3</v>
      </c>
      <c r="O10" s="923">
        <v>3</v>
      </c>
      <c r="P10" s="923">
        <v>3</v>
      </c>
      <c r="Q10" s="948"/>
      <c r="R10" s="949">
        <v>5</v>
      </c>
      <c r="S10" s="950">
        <v>2</v>
      </c>
      <c r="T10" s="950">
        <v>2</v>
      </c>
      <c r="U10" s="950">
        <v>2</v>
      </c>
      <c r="V10" s="950">
        <v>2</v>
      </c>
      <c r="W10" s="951"/>
      <c r="X10" s="949"/>
      <c r="Y10" s="950"/>
      <c r="Z10" s="950"/>
      <c r="AA10" s="950"/>
      <c r="AB10" s="950"/>
      <c r="AC10" s="951"/>
      <c r="AD10" s="551"/>
      <c r="AE10" s="923"/>
      <c r="AF10" s="923"/>
      <c r="AG10" s="923"/>
      <c r="AH10" s="923"/>
      <c r="AI10" s="948"/>
      <c r="AJ10" s="551">
        <v>1</v>
      </c>
      <c r="AK10" s="923"/>
      <c r="AL10" s="923"/>
      <c r="AM10" s="923"/>
      <c r="AN10" s="923"/>
      <c r="AO10" s="948"/>
      <c r="AP10" s="553">
        <v>1</v>
      </c>
      <c r="AQ10" s="752"/>
      <c r="AR10" s="752"/>
      <c r="AS10" s="752"/>
      <c r="AT10" s="752"/>
      <c r="AU10" s="951"/>
      <c r="AV10" s="553">
        <v>1</v>
      </c>
      <c r="AW10" s="752"/>
      <c r="AX10" s="752"/>
      <c r="AY10" s="752"/>
      <c r="AZ10" s="752"/>
      <c r="BA10" s="951"/>
      <c r="BB10" s="553">
        <v>0.12</v>
      </c>
      <c r="BC10" s="752"/>
      <c r="BD10" s="752"/>
      <c r="BE10" s="752"/>
      <c r="BF10" s="752"/>
      <c r="BG10" s="951"/>
      <c r="BH10" s="572">
        <f t="shared" si="0"/>
        <v>8</v>
      </c>
      <c r="BI10" s="998">
        <f t="shared" si="1"/>
        <v>5</v>
      </c>
      <c r="BJ10" s="998">
        <f t="shared" si="2"/>
        <v>5</v>
      </c>
      <c r="BK10" s="998">
        <f t="shared" si="3"/>
        <v>5</v>
      </c>
      <c r="BL10" s="998">
        <f t="shared" si="4"/>
        <v>5</v>
      </c>
      <c r="BM10" s="951"/>
      <c r="BN10" s="552"/>
      <c r="BO10" s="520"/>
      <c r="BP10" s="520"/>
      <c r="BQ10" s="520"/>
      <c r="BR10" s="520"/>
      <c r="BS10" s="951"/>
      <c r="BT10" s="573">
        <f t="shared" si="7"/>
        <v>8</v>
      </c>
      <c r="BU10" s="1014">
        <f t="shared" si="5"/>
        <v>5</v>
      </c>
      <c r="BV10" s="1014">
        <f t="shared" si="5"/>
        <v>5</v>
      </c>
      <c r="BW10" s="1014">
        <f t="shared" si="5"/>
        <v>5</v>
      </c>
      <c r="BX10" s="1014">
        <f t="shared" si="5"/>
        <v>5</v>
      </c>
      <c r="BY10" s="951"/>
      <c r="BZ10" s="810">
        <f t="shared" si="8"/>
        <v>466.666666666667</v>
      </c>
      <c r="CA10" s="811" t="str">
        <f t="shared" si="6"/>
        <v>-</v>
      </c>
      <c r="CB10" s="811" t="str">
        <f t="shared" si="6"/>
        <v>-</v>
      </c>
      <c r="CC10" s="811" t="str">
        <f t="shared" si="6"/>
        <v>-</v>
      </c>
      <c r="CD10" s="811" t="str">
        <f t="shared" si="6"/>
        <v>-</v>
      </c>
      <c r="CE10" s="1027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</row>
    <row r="11" ht="60" customHeight="1" spans="2:89">
      <c r="B11" s="580" t="s">
        <v>73</v>
      </c>
      <c r="C11" s="580"/>
      <c r="D11" s="593" t="s">
        <v>23</v>
      </c>
      <c r="E11" s="825" t="s">
        <v>24</v>
      </c>
      <c r="F11" s="914" t="s">
        <v>74</v>
      </c>
      <c r="G11" s="914" t="s">
        <v>75</v>
      </c>
      <c r="H11" s="914" t="s">
        <v>76</v>
      </c>
      <c r="I11" s="911" t="s">
        <v>77</v>
      </c>
      <c r="J11" s="911" t="s">
        <v>78</v>
      </c>
      <c r="K11" s="927" t="s">
        <v>79</v>
      </c>
      <c r="L11" s="677">
        <v>1</v>
      </c>
      <c r="M11" s="678"/>
      <c r="N11" s="678">
        <v>4</v>
      </c>
      <c r="O11" s="678">
        <v>4</v>
      </c>
      <c r="P11" s="678">
        <v>1</v>
      </c>
      <c r="Q11" s="953">
        <v>4</v>
      </c>
      <c r="R11" s="940"/>
      <c r="S11" s="941"/>
      <c r="T11" s="941">
        <v>15</v>
      </c>
      <c r="U11" s="941">
        <v>7</v>
      </c>
      <c r="V11" s="941">
        <v>11</v>
      </c>
      <c r="W11" s="954"/>
      <c r="X11" s="940">
        <v>10</v>
      </c>
      <c r="Y11" s="941">
        <v>10</v>
      </c>
      <c r="Z11" s="941"/>
      <c r="AA11" s="941"/>
      <c r="AB11" s="941"/>
      <c r="AC11" s="954">
        <v>5</v>
      </c>
      <c r="AD11" s="677">
        <v>4</v>
      </c>
      <c r="AE11" s="678">
        <v>7</v>
      </c>
      <c r="AF11" s="678">
        <v>1</v>
      </c>
      <c r="AG11" s="678">
        <v>3</v>
      </c>
      <c r="AH11" s="678"/>
      <c r="AI11" s="953">
        <v>2</v>
      </c>
      <c r="AJ11" s="677">
        <v>6</v>
      </c>
      <c r="AK11" s="678">
        <v>12</v>
      </c>
      <c r="AL11" s="678">
        <v>5</v>
      </c>
      <c r="AM11" s="678">
        <v>7</v>
      </c>
      <c r="AN11" s="678"/>
      <c r="AO11" s="953">
        <v>3</v>
      </c>
      <c r="AP11" s="981">
        <v>8</v>
      </c>
      <c r="AQ11" s="982">
        <v>14</v>
      </c>
      <c r="AR11" s="982">
        <v>7</v>
      </c>
      <c r="AS11" s="982">
        <v>8</v>
      </c>
      <c r="AT11" s="982">
        <v>1</v>
      </c>
      <c r="AU11" s="985">
        <v>4</v>
      </c>
      <c r="AV11" s="981">
        <v>8</v>
      </c>
      <c r="AW11" s="982">
        <v>14</v>
      </c>
      <c r="AX11" s="982">
        <v>7</v>
      </c>
      <c r="AY11" s="982">
        <v>8</v>
      </c>
      <c r="AZ11" s="982">
        <v>2</v>
      </c>
      <c r="BA11" s="985">
        <v>4</v>
      </c>
      <c r="BB11" s="981">
        <v>1.42</v>
      </c>
      <c r="BC11" s="982">
        <v>2.95</v>
      </c>
      <c r="BD11" s="982">
        <v>0.85</v>
      </c>
      <c r="BE11" s="982">
        <v>1.34</v>
      </c>
      <c r="BF11" s="982">
        <v>0.07</v>
      </c>
      <c r="BG11" s="985">
        <v>0.71</v>
      </c>
      <c r="BH11" s="999">
        <f t="shared" si="0"/>
        <v>11</v>
      </c>
      <c r="BI11" s="773">
        <f t="shared" si="1"/>
        <v>10</v>
      </c>
      <c r="BJ11" s="773">
        <f t="shared" si="2"/>
        <v>19</v>
      </c>
      <c r="BK11" s="773">
        <f t="shared" si="3"/>
        <v>11</v>
      </c>
      <c r="BL11" s="773">
        <f t="shared" si="4"/>
        <v>12</v>
      </c>
      <c r="BM11" s="1004">
        <f>IF($A$1="补货",Q11+W11+AC11,Q11)</f>
        <v>9</v>
      </c>
      <c r="BN11" s="965"/>
      <c r="BO11" s="966"/>
      <c r="BP11" s="966"/>
      <c r="BQ11" s="966"/>
      <c r="BR11" s="966"/>
      <c r="BS11" s="954"/>
      <c r="BT11" s="772">
        <f t="shared" si="7"/>
        <v>11</v>
      </c>
      <c r="BU11" s="788">
        <f t="shared" si="5"/>
        <v>10</v>
      </c>
      <c r="BV11" s="788">
        <f t="shared" si="5"/>
        <v>19</v>
      </c>
      <c r="BW11" s="788">
        <f t="shared" si="5"/>
        <v>11</v>
      </c>
      <c r="BX11" s="788">
        <f t="shared" si="5"/>
        <v>12</v>
      </c>
      <c r="BY11" s="1015">
        <f t="shared" si="5"/>
        <v>9</v>
      </c>
      <c r="BZ11" s="1008">
        <f t="shared" si="8"/>
        <v>54.2253521126761</v>
      </c>
      <c r="CA11" s="1009">
        <f t="shared" si="6"/>
        <v>23.728813559322</v>
      </c>
      <c r="CB11" s="1009">
        <f t="shared" si="6"/>
        <v>156.470588235294</v>
      </c>
      <c r="CC11" s="1009">
        <f t="shared" si="6"/>
        <v>57.4626865671642</v>
      </c>
      <c r="CD11" s="1009">
        <f t="shared" si="6"/>
        <v>1200</v>
      </c>
      <c r="CE11" s="1028">
        <f t="shared" si="6"/>
        <v>88.7323943661972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</row>
    <row r="12" ht="60" customHeight="1" spans="2:89">
      <c r="B12" s="828"/>
      <c r="C12" s="828"/>
      <c r="D12" s="593" t="s">
        <v>37</v>
      </c>
      <c r="E12" s="825" t="s">
        <v>38</v>
      </c>
      <c r="F12" s="913" t="s">
        <v>80</v>
      </c>
      <c r="G12" s="913" t="s">
        <v>81</v>
      </c>
      <c r="H12" s="913" t="s">
        <v>82</v>
      </c>
      <c r="I12" s="921" t="s">
        <v>83</v>
      </c>
      <c r="J12" s="921" t="s">
        <v>84</v>
      </c>
      <c r="K12" s="928" t="s">
        <v>85</v>
      </c>
      <c r="L12" s="551">
        <v>2</v>
      </c>
      <c r="M12" s="923">
        <v>3</v>
      </c>
      <c r="N12" s="923">
        <v>7</v>
      </c>
      <c r="O12" s="923">
        <v>5</v>
      </c>
      <c r="P12" s="923">
        <v>4</v>
      </c>
      <c r="Q12" s="955">
        <v>4</v>
      </c>
      <c r="R12" s="956">
        <v>13</v>
      </c>
      <c r="S12" s="957"/>
      <c r="T12" s="957"/>
      <c r="U12" s="957">
        <v>7</v>
      </c>
      <c r="V12" s="957">
        <v>2</v>
      </c>
      <c r="W12" s="958">
        <v>10</v>
      </c>
      <c r="X12" s="956"/>
      <c r="Y12" s="957">
        <v>10</v>
      </c>
      <c r="Z12" s="957">
        <v>40</v>
      </c>
      <c r="AA12" s="957"/>
      <c r="AB12" s="957"/>
      <c r="AC12" s="958"/>
      <c r="AD12" s="551">
        <v>3</v>
      </c>
      <c r="AE12" s="923">
        <v>6</v>
      </c>
      <c r="AF12" s="923">
        <v>2</v>
      </c>
      <c r="AG12" s="923">
        <v>1</v>
      </c>
      <c r="AH12" s="923">
        <v>1</v>
      </c>
      <c r="AI12" s="955"/>
      <c r="AJ12" s="551">
        <v>7</v>
      </c>
      <c r="AK12" s="923">
        <v>16</v>
      </c>
      <c r="AL12" s="923">
        <v>11</v>
      </c>
      <c r="AM12" s="923">
        <v>4</v>
      </c>
      <c r="AN12" s="923">
        <v>2</v>
      </c>
      <c r="AO12" s="955"/>
      <c r="AP12" s="986">
        <v>7</v>
      </c>
      <c r="AQ12" s="987">
        <v>17</v>
      </c>
      <c r="AR12" s="987">
        <v>11</v>
      </c>
      <c r="AS12" s="987">
        <v>4</v>
      </c>
      <c r="AT12" s="987">
        <v>4</v>
      </c>
      <c r="AU12" s="988"/>
      <c r="AV12" s="986">
        <v>7</v>
      </c>
      <c r="AW12" s="987">
        <v>17</v>
      </c>
      <c r="AX12" s="987">
        <v>11</v>
      </c>
      <c r="AY12" s="987">
        <v>5</v>
      </c>
      <c r="AZ12" s="987">
        <v>4</v>
      </c>
      <c r="BA12" s="988"/>
      <c r="BB12" s="986">
        <v>1.29</v>
      </c>
      <c r="BC12" s="987">
        <v>2.88</v>
      </c>
      <c r="BD12" s="987">
        <v>1.63</v>
      </c>
      <c r="BE12" s="987">
        <v>0.65</v>
      </c>
      <c r="BF12" s="987">
        <v>0.49</v>
      </c>
      <c r="BG12" s="988"/>
      <c r="BH12" s="776">
        <f t="shared" si="0"/>
        <v>15</v>
      </c>
      <c r="BI12" s="777">
        <f t="shared" si="1"/>
        <v>13</v>
      </c>
      <c r="BJ12" s="777">
        <f t="shared" si="2"/>
        <v>47</v>
      </c>
      <c r="BK12" s="777">
        <f t="shared" si="3"/>
        <v>12</v>
      </c>
      <c r="BL12" s="777">
        <f t="shared" si="4"/>
        <v>6</v>
      </c>
      <c r="BM12" s="1005">
        <f>IF($A$1="补货",Q12+W12+AC12,Q12)</f>
        <v>14</v>
      </c>
      <c r="BN12" s="971">
        <v>2</v>
      </c>
      <c r="BO12" s="972"/>
      <c r="BP12" s="972"/>
      <c r="BQ12" s="972"/>
      <c r="BR12" s="972"/>
      <c r="BS12" s="958"/>
      <c r="BT12" s="791">
        <f t="shared" si="7"/>
        <v>17</v>
      </c>
      <c r="BU12" s="792">
        <f t="shared" si="5"/>
        <v>13</v>
      </c>
      <c r="BV12" s="792">
        <f t="shared" si="5"/>
        <v>47</v>
      </c>
      <c r="BW12" s="792">
        <f t="shared" si="5"/>
        <v>12</v>
      </c>
      <c r="BX12" s="792">
        <f t="shared" si="5"/>
        <v>6</v>
      </c>
      <c r="BY12" s="1016">
        <f t="shared" si="5"/>
        <v>14</v>
      </c>
      <c r="BZ12" s="1017">
        <f t="shared" si="8"/>
        <v>92.2480620155039</v>
      </c>
      <c r="CA12" s="1018">
        <f t="shared" si="6"/>
        <v>31.5972222222222</v>
      </c>
      <c r="CB12" s="1018">
        <f t="shared" si="6"/>
        <v>201.840490797546</v>
      </c>
      <c r="CC12" s="1018">
        <f t="shared" si="6"/>
        <v>129.230769230769</v>
      </c>
      <c r="CD12" s="1018">
        <f t="shared" si="6"/>
        <v>85.7142857142857</v>
      </c>
      <c r="CE12" s="1029" t="str">
        <f t="shared" si="6"/>
        <v>-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</row>
    <row r="13" ht="39.95" customHeight="1" spans="2:88">
      <c r="B13" s="580" t="s">
        <v>86</v>
      </c>
      <c r="C13" s="580"/>
      <c r="D13" s="593" t="s">
        <v>23</v>
      </c>
      <c r="E13" s="825" t="s">
        <v>24</v>
      </c>
      <c r="F13" s="914" t="s">
        <v>87</v>
      </c>
      <c r="G13" s="914" t="s">
        <v>88</v>
      </c>
      <c r="H13" s="914" t="s">
        <v>89</v>
      </c>
      <c r="I13" s="914" t="s">
        <v>90</v>
      </c>
      <c r="J13" s="914" t="s">
        <v>91</v>
      </c>
      <c r="K13" s="924"/>
      <c r="L13" s="677">
        <v>8</v>
      </c>
      <c r="M13" s="678">
        <v>11</v>
      </c>
      <c r="N13" s="678">
        <v>6</v>
      </c>
      <c r="O13" s="678">
        <v>6</v>
      </c>
      <c r="P13" s="678">
        <v>3</v>
      </c>
      <c r="Q13" s="939"/>
      <c r="R13" s="940">
        <v>48</v>
      </c>
      <c r="S13" s="941">
        <v>14</v>
      </c>
      <c r="T13" s="941">
        <v>12</v>
      </c>
      <c r="U13" s="941">
        <v>5</v>
      </c>
      <c r="V13" s="941">
        <v>13</v>
      </c>
      <c r="W13" s="942"/>
      <c r="X13" s="940"/>
      <c r="Y13" s="941"/>
      <c r="Z13" s="941">
        <v>15</v>
      </c>
      <c r="AA13" s="941"/>
      <c r="AB13" s="941"/>
      <c r="AC13" s="942"/>
      <c r="AD13" s="677">
        <v>1</v>
      </c>
      <c r="AE13" s="678">
        <v>1</v>
      </c>
      <c r="AF13" s="678"/>
      <c r="AG13" s="678"/>
      <c r="AH13" s="678"/>
      <c r="AI13" s="939"/>
      <c r="AJ13" s="677">
        <v>9</v>
      </c>
      <c r="AK13" s="678">
        <v>13</v>
      </c>
      <c r="AL13" s="678">
        <v>4</v>
      </c>
      <c r="AM13" s="978">
        <v>2</v>
      </c>
      <c r="AN13" s="978"/>
      <c r="AO13" s="939"/>
      <c r="AP13" s="981">
        <v>15</v>
      </c>
      <c r="AQ13" s="982">
        <v>17</v>
      </c>
      <c r="AR13" s="982">
        <v>5</v>
      </c>
      <c r="AS13" s="989">
        <v>2</v>
      </c>
      <c r="AT13" s="989">
        <v>1</v>
      </c>
      <c r="AU13" s="942"/>
      <c r="AV13" s="981">
        <v>16</v>
      </c>
      <c r="AW13" s="982">
        <v>19</v>
      </c>
      <c r="AX13" s="982">
        <v>6</v>
      </c>
      <c r="AY13" s="989">
        <v>2</v>
      </c>
      <c r="AZ13" s="989">
        <v>1</v>
      </c>
      <c r="BA13" s="942"/>
      <c r="BB13" s="981">
        <v>1.55</v>
      </c>
      <c r="BC13" s="982">
        <v>1.95</v>
      </c>
      <c r="BD13" s="982">
        <v>0.55</v>
      </c>
      <c r="BE13" s="982">
        <v>0.24</v>
      </c>
      <c r="BF13" s="982">
        <v>0.05</v>
      </c>
      <c r="BG13" s="942"/>
      <c r="BH13" s="999">
        <f t="shared" si="0"/>
        <v>56</v>
      </c>
      <c r="BI13" s="773">
        <f t="shared" si="1"/>
        <v>25</v>
      </c>
      <c r="BJ13" s="773">
        <f t="shared" si="2"/>
        <v>33</v>
      </c>
      <c r="BK13" s="773">
        <f t="shared" si="3"/>
        <v>11</v>
      </c>
      <c r="BL13" s="773">
        <f t="shared" si="4"/>
        <v>16</v>
      </c>
      <c r="BM13" s="942"/>
      <c r="BN13" s="965"/>
      <c r="BO13" s="966"/>
      <c r="BP13" s="966"/>
      <c r="BQ13" s="966"/>
      <c r="BR13" s="966"/>
      <c r="BS13" s="942"/>
      <c r="BT13" s="772">
        <f t="shared" si="7"/>
        <v>56</v>
      </c>
      <c r="BU13" s="788">
        <f t="shared" si="5"/>
        <v>25</v>
      </c>
      <c r="BV13" s="788">
        <f t="shared" si="5"/>
        <v>33</v>
      </c>
      <c r="BW13" s="788">
        <f t="shared" ref="BW13:BW15" si="9">BK13+BQ13</f>
        <v>11</v>
      </c>
      <c r="BX13" s="788">
        <f t="shared" ref="BX13:BX15" si="10">BL13+BR13</f>
        <v>16</v>
      </c>
      <c r="BY13" s="942"/>
      <c r="BZ13" s="1008">
        <f t="shared" si="8"/>
        <v>252.903225806452</v>
      </c>
      <c r="CA13" s="1009">
        <f t="shared" si="6"/>
        <v>89.7435897435898</v>
      </c>
      <c r="CB13" s="1009">
        <f t="shared" si="6"/>
        <v>420</v>
      </c>
      <c r="CC13" s="1009">
        <f t="shared" ref="CC13:CC15" si="11">IF(BE13&lt;&gt;0,BW13/BE13*7,"-")</f>
        <v>320.833333333333</v>
      </c>
      <c r="CD13" s="1009">
        <f t="shared" ref="CD13:CD15" si="12">IF(BF13&lt;&gt;0,BX13/BF13*7,"-")</f>
        <v>2240</v>
      </c>
      <c r="CE13" s="1025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</row>
    <row r="14" ht="39.95" customHeight="1" spans="2:88">
      <c r="B14" s="828"/>
      <c r="C14" s="828"/>
      <c r="D14" s="593" t="s">
        <v>30</v>
      </c>
      <c r="E14" s="825" t="s">
        <v>31</v>
      </c>
      <c r="F14" s="915" t="s">
        <v>92</v>
      </c>
      <c r="G14" s="915" t="s">
        <v>93</v>
      </c>
      <c r="H14" s="915" t="s">
        <v>94</v>
      </c>
      <c r="I14" s="915" t="s">
        <v>95</v>
      </c>
      <c r="J14" s="915" t="s">
        <v>96</v>
      </c>
      <c r="K14" s="925"/>
      <c r="L14" s="540">
        <v>9</v>
      </c>
      <c r="M14" s="920">
        <v>8</v>
      </c>
      <c r="N14" s="920">
        <v>5</v>
      </c>
      <c r="O14" s="920">
        <v>4</v>
      </c>
      <c r="P14" s="920">
        <v>3</v>
      </c>
      <c r="Q14" s="943"/>
      <c r="R14" s="952">
        <v>43</v>
      </c>
      <c r="S14" s="945">
        <v>35</v>
      </c>
      <c r="T14" s="945">
        <v>15</v>
      </c>
      <c r="U14" s="945">
        <v>14</v>
      </c>
      <c r="V14" s="945">
        <v>13</v>
      </c>
      <c r="W14" s="947"/>
      <c r="X14" s="952">
        <v>5</v>
      </c>
      <c r="Y14" s="945"/>
      <c r="Z14" s="945"/>
      <c r="AA14" s="945"/>
      <c r="AB14" s="945"/>
      <c r="AC14" s="947"/>
      <c r="AD14" s="540">
        <v>3</v>
      </c>
      <c r="AE14" s="920">
        <v>4</v>
      </c>
      <c r="AF14" s="920">
        <v>1</v>
      </c>
      <c r="AG14" s="920"/>
      <c r="AH14" s="920"/>
      <c r="AI14" s="943"/>
      <c r="AJ14" s="540">
        <v>17</v>
      </c>
      <c r="AK14" s="920">
        <v>12</v>
      </c>
      <c r="AL14" s="920">
        <v>2</v>
      </c>
      <c r="AM14" s="979">
        <v>2</v>
      </c>
      <c r="AN14" s="979">
        <v>1</v>
      </c>
      <c r="AO14" s="943"/>
      <c r="AP14" s="542">
        <v>22</v>
      </c>
      <c r="AQ14" s="747">
        <v>18</v>
      </c>
      <c r="AR14" s="747">
        <v>2</v>
      </c>
      <c r="AS14" s="990">
        <v>2</v>
      </c>
      <c r="AT14" s="990">
        <v>1</v>
      </c>
      <c r="AU14" s="947"/>
      <c r="AV14" s="542">
        <v>24</v>
      </c>
      <c r="AW14" s="747">
        <v>19</v>
      </c>
      <c r="AX14" s="747">
        <v>2</v>
      </c>
      <c r="AY14" s="990">
        <v>2</v>
      </c>
      <c r="AZ14" s="990">
        <v>1</v>
      </c>
      <c r="BA14" s="947"/>
      <c r="BB14" s="542">
        <v>3.13</v>
      </c>
      <c r="BC14" s="747">
        <v>2.37</v>
      </c>
      <c r="BD14" s="747">
        <v>0.39</v>
      </c>
      <c r="BE14" s="747">
        <v>0.24</v>
      </c>
      <c r="BF14" s="747">
        <v>0.12</v>
      </c>
      <c r="BG14" s="947"/>
      <c r="BH14" s="560">
        <f t="shared" si="0"/>
        <v>57</v>
      </c>
      <c r="BI14" s="996">
        <f t="shared" si="1"/>
        <v>43</v>
      </c>
      <c r="BJ14" s="996">
        <f t="shared" si="2"/>
        <v>20</v>
      </c>
      <c r="BK14" s="996">
        <f t="shared" si="3"/>
        <v>18</v>
      </c>
      <c r="BL14" s="996">
        <f t="shared" si="4"/>
        <v>16</v>
      </c>
      <c r="BM14" s="947"/>
      <c r="BN14" s="541">
        <v>5</v>
      </c>
      <c r="BO14" s="511"/>
      <c r="BP14" s="511"/>
      <c r="BQ14" s="511"/>
      <c r="BR14" s="511"/>
      <c r="BS14" s="947"/>
      <c r="BT14" s="561">
        <f t="shared" si="7"/>
        <v>62</v>
      </c>
      <c r="BU14" s="1010">
        <f t="shared" si="5"/>
        <v>43</v>
      </c>
      <c r="BV14" s="1010">
        <f t="shared" si="5"/>
        <v>20</v>
      </c>
      <c r="BW14" s="1010">
        <f t="shared" si="9"/>
        <v>18</v>
      </c>
      <c r="BX14" s="1010">
        <f t="shared" si="10"/>
        <v>16</v>
      </c>
      <c r="BY14" s="947"/>
      <c r="BZ14" s="806">
        <f t="shared" si="8"/>
        <v>138.658146964856</v>
      </c>
      <c r="CA14" s="807">
        <f t="shared" si="6"/>
        <v>127.004219409283</v>
      </c>
      <c r="CB14" s="807">
        <f t="shared" si="6"/>
        <v>358.974358974359</v>
      </c>
      <c r="CC14" s="807">
        <f t="shared" si="11"/>
        <v>525</v>
      </c>
      <c r="CD14" s="807">
        <f t="shared" si="12"/>
        <v>933.333333333333</v>
      </c>
      <c r="CE14" s="1026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</row>
    <row r="15" ht="39.95" customHeight="1" spans="2:88">
      <c r="B15" s="832"/>
      <c r="C15" s="832"/>
      <c r="D15" s="593" t="s">
        <v>37</v>
      </c>
      <c r="E15" s="825" t="s">
        <v>38</v>
      </c>
      <c r="F15" s="913" t="s">
        <v>97</v>
      </c>
      <c r="G15" s="913" t="s">
        <v>98</v>
      </c>
      <c r="H15" s="913" t="s">
        <v>99</v>
      </c>
      <c r="I15" s="913" t="s">
        <v>100</v>
      </c>
      <c r="J15" s="913" t="s">
        <v>101</v>
      </c>
      <c r="K15" s="926"/>
      <c r="L15" s="551">
        <v>17</v>
      </c>
      <c r="M15" s="923">
        <v>14</v>
      </c>
      <c r="N15" s="923">
        <v>9</v>
      </c>
      <c r="O15" s="923">
        <v>4</v>
      </c>
      <c r="P15" s="923">
        <v>2</v>
      </c>
      <c r="Q15" s="948"/>
      <c r="R15" s="949">
        <v>14</v>
      </c>
      <c r="S15" s="950">
        <v>13</v>
      </c>
      <c r="T15" s="950">
        <v>30</v>
      </c>
      <c r="U15" s="950">
        <v>10</v>
      </c>
      <c r="V15" s="950">
        <v>17</v>
      </c>
      <c r="W15" s="951"/>
      <c r="X15" s="949">
        <v>15</v>
      </c>
      <c r="Y15" s="950"/>
      <c r="Z15" s="950">
        <v>5</v>
      </c>
      <c r="AA15" s="950"/>
      <c r="AB15" s="950"/>
      <c r="AC15" s="951"/>
      <c r="AD15" s="551">
        <v>12</v>
      </c>
      <c r="AE15" s="923">
        <v>9</v>
      </c>
      <c r="AF15" s="923">
        <v>3</v>
      </c>
      <c r="AG15" s="923">
        <v>1</v>
      </c>
      <c r="AH15" s="923"/>
      <c r="AI15" s="948"/>
      <c r="AJ15" s="551">
        <v>38</v>
      </c>
      <c r="AK15" s="923">
        <v>37</v>
      </c>
      <c r="AL15" s="923">
        <v>15</v>
      </c>
      <c r="AM15" s="980">
        <v>3</v>
      </c>
      <c r="AN15" s="980">
        <v>1</v>
      </c>
      <c r="AO15" s="948"/>
      <c r="AP15" s="553">
        <v>48</v>
      </c>
      <c r="AQ15" s="752">
        <v>49</v>
      </c>
      <c r="AR15" s="752">
        <v>16</v>
      </c>
      <c r="AS15" s="991">
        <v>4</v>
      </c>
      <c r="AT15" s="991">
        <v>1</v>
      </c>
      <c r="AU15" s="951"/>
      <c r="AV15" s="553">
        <v>49</v>
      </c>
      <c r="AW15" s="752">
        <v>53</v>
      </c>
      <c r="AX15" s="752">
        <v>17</v>
      </c>
      <c r="AY15" s="991">
        <v>5</v>
      </c>
      <c r="AZ15" s="991">
        <v>1</v>
      </c>
      <c r="BA15" s="951"/>
      <c r="BB15" s="553">
        <v>7.6</v>
      </c>
      <c r="BC15" s="752">
        <v>6.83</v>
      </c>
      <c r="BD15" s="752">
        <v>2.32</v>
      </c>
      <c r="BE15" s="752">
        <v>0.58</v>
      </c>
      <c r="BF15" s="752">
        <v>0.12</v>
      </c>
      <c r="BG15" s="951"/>
      <c r="BH15" s="572">
        <f t="shared" si="0"/>
        <v>46</v>
      </c>
      <c r="BI15" s="998">
        <f t="shared" si="1"/>
        <v>27</v>
      </c>
      <c r="BJ15" s="998">
        <f t="shared" si="2"/>
        <v>44</v>
      </c>
      <c r="BK15" s="998">
        <f t="shared" si="3"/>
        <v>14</v>
      </c>
      <c r="BL15" s="998">
        <f t="shared" si="4"/>
        <v>19</v>
      </c>
      <c r="BM15" s="951"/>
      <c r="BN15" s="552">
        <v>5</v>
      </c>
      <c r="BO15" s="520">
        <v>5</v>
      </c>
      <c r="BP15" s="520"/>
      <c r="BQ15" s="520"/>
      <c r="BR15" s="520"/>
      <c r="BS15" s="951"/>
      <c r="BT15" s="573">
        <f t="shared" si="7"/>
        <v>51</v>
      </c>
      <c r="BU15" s="1014">
        <f t="shared" si="5"/>
        <v>32</v>
      </c>
      <c r="BV15" s="1014">
        <f t="shared" si="5"/>
        <v>44</v>
      </c>
      <c r="BW15" s="1014">
        <f t="shared" si="9"/>
        <v>14</v>
      </c>
      <c r="BX15" s="1014">
        <f t="shared" si="10"/>
        <v>19</v>
      </c>
      <c r="BY15" s="951"/>
      <c r="BZ15" s="810">
        <f t="shared" si="8"/>
        <v>46.9736842105263</v>
      </c>
      <c r="CA15" s="811">
        <f t="shared" si="6"/>
        <v>32.796486090776</v>
      </c>
      <c r="CB15" s="811">
        <f t="shared" si="6"/>
        <v>132.758620689655</v>
      </c>
      <c r="CC15" s="811">
        <f t="shared" si="11"/>
        <v>168.965517241379</v>
      </c>
      <c r="CD15" s="811">
        <f t="shared" si="12"/>
        <v>1108.33333333333</v>
      </c>
      <c r="CE15" s="1027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</row>
    <row r="16" ht="39.95" customHeight="1" spans="2:88">
      <c r="B16" s="580" t="s">
        <v>102</v>
      </c>
      <c r="C16" s="580"/>
      <c r="D16" s="593" t="s">
        <v>23</v>
      </c>
      <c r="E16" s="825" t="s">
        <v>24</v>
      </c>
      <c r="F16" s="914" t="s">
        <v>103</v>
      </c>
      <c r="G16" s="914" t="s">
        <v>104</v>
      </c>
      <c r="H16" s="914" t="s">
        <v>105</v>
      </c>
      <c r="I16" s="914" t="s">
        <v>106</v>
      </c>
      <c r="J16" s="914" t="s">
        <v>107</v>
      </c>
      <c r="K16" s="924"/>
      <c r="L16" s="677">
        <v>3</v>
      </c>
      <c r="M16" s="678">
        <v>3</v>
      </c>
      <c r="N16" s="678">
        <v>3</v>
      </c>
      <c r="O16" s="678">
        <v>4</v>
      </c>
      <c r="P16" s="678">
        <v>5</v>
      </c>
      <c r="Q16" s="939"/>
      <c r="R16" s="940">
        <v>22</v>
      </c>
      <c r="S16" s="941">
        <v>20</v>
      </c>
      <c r="T16" s="941">
        <v>10</v>
      </c>
      <c r="U16" s="941">
        <v>13</v>
      </c>
      <c r="V16" s="941">
        <v>7</v>
      </c>
      <c r="W16" s="942"/>
      <c r="X16" s="940"/>
      <c r="Y16" s="941"/>
      <c r="Z16" s="941"/>
      <c r="AA16" s="941"/>
      <c r="AB16" s="941"/>
      <c r="AC16" s="942"/>
      <c r="AD16" s="677">
        <v>1</v>
      </c>
      <c r="AE16" s="678">
        <v>1</v>
      </c>
      <c r="AF16" s="678"/>
      <c r="AG16" s="678"/>
      <c r="AH16" s="678"/>
      <c r="AI16" s="939"/>
      <c r="AJ16" s="677">
        <v>1</v>
      </c>
      <c r="AK16" s="678">
        <v>2</v>
      </c>
      <c r="AL16" s="678"/>
      <c r="AM16" s="678"/>
      <c r="AN16" s="678"/>
      <c r="AO16" s="939"/>
      <c r="AP16" s="981">
        <v>1</v>
      </c>
      <c r="AQ16" s="982">
        <v>2</v>
      </c>
      <c r="AR16" s="982">
        <v>1</v>
      </c>
      <c r="AS16" s="982"/>
      <c r="AT16" s="982"/>
      <c r="AU16" s="942"/>
      <c r="AV16" s="981">
        <v>1</v>
      </c>
      <c r="AW16" s="982">
        <v>2</v>
      </c>
      <c r="AX16" s="982">
        <v>1</v>
      </c>
      <c r="AY16" s="982"/>
      <c r="AZ16" s="982"/>
      <c r="BA16" s="942"/>
      <c r="BB16" s="981">
        <v>0.27</v>
      </c>
      <c r="BC16" s="982">
        <v>0.39</v>
      </c>
      <c r="BD16" s="982">
        <v>0.05</v>
      </c>
      <c r="BE16" s="982"/>
      <c r="BF16" s="982"/>
      <c r="BG16" s="942"/>
      <c r="BH16" s="772">
        <f t="shared" si="0"/>
        <v>25</v>
      </c>
      <c r="BI16" s="773">
        <f t="shared" si="1"/>
        <v>23</v>
      </c>
      <c r="BJ16" s="773">
        <f t="shared" si="2"/>
        <v>13</v>
      </c>
      <c r="BK16" s="773">
        <f t="shared" si="3"/>
        <v>17</v>
      </c>
      <c r="BL16" s="773">
        <f t="shared" si="4"/>
        <v>12</v>
      </c>
      <c r="BM16" s="942"/>
      <c r="BN16" s="965"/>
      <c r="BO16" s="966"/>
      <c r="BP16" s="966"/>
      <c r="BQ16" s="966"/>
      <c r="BR16" s="966"/>
      <c r="BS16" s="942"/>
      <c r="BT16" s="772">
        <f t="shared" si="7"/>
        <v>25</v>
      </c>
      <c r="BU16" s="788">
        <f t="shared" si="5"/>
        <v>23</v>
      </c>
      <c r="BV16" s="788">
        <f t="shared" si="5"/>
        <v>13</v>
      </c>
      <c r="BW16" s="788">
        <f t="shared" si="5"/>
        <v>17</v>
      </c>
      <c r="BX16" s="788">
        <f t="shared" si="5"/>
        <v>12</v>
      </c>
      <c r="BY16" s="942"/>
      <c r="BZ16" s="1008">
        <f t="shared" si="8"/>
        <v>648.148148148148</v>
      </c>
      <c r="CA16" s="1009">
        <f t="shared" si="6"/>
        <v>412.820512820513</v>
      </c>
      <c r="CB16" s="1009">
        <f t="shared" si="6"/>
        <v>1820</v>
      </c>
      <c r="CC16" s="1009" t="str">
        <f t="shared" si="6"/>
        <v>-</v>
      </c>
      <c r="CD16" s="1009" t="str">
        <f t="shared" si="6"/>
        <v>-</v>
      </c>
      <c r="CE16" s="1025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</row>
    <row r="17" ht="39.95" customHeight="1" spans="2:88">
      <c r="B17" s="828"/>
      <c r="C17" s="828"/>
      <c r="D17" s="593" t="s">
        <v>37</v>
      </c>
      <c r="E17" s="825" t="s">
        <v>38</v>
      </c>
      <c r="F17" s="915" t="s">
        <v>108</v>
      </c>
      <c r="G17" s="915" t="s">
        <v>109</v>
      </c>
      <c r="H17" s="915" t="s">
        <v>110</v>
      </c>
      <c r="I17" s="915" t="s">
        <v>111</v>
      </c>
      <c r="J17" s="915" t="s">
        <v>112</v>
      </c>
      <c r="K17" s="925"/>
      <c r="L17" s="540">
        <v>8</v>
      </c>
      <c r="M17" s="920">
        <v>5</v>
      </c>
      <c r="N17" s="920">
        <v>1</v>
      </c>
      <c r="O17" s="920">
        <v>6</v>
      </c>
      <c r="P17" s="920">
        <v>10</v>
      </c>
      <c r="Q17" s="943"/>
      <c r="R17" s="952">
        <v>22</v>
      </c>
      <c r="S17" s="945">
        <v>34</v>
      </c>
      <c r="T17" s="945">
        <v>24</v>
      </c>
      <c r="U17" s="945">
        <v>20</v>
      </c>
      <c r="V17" s="945">
        <v>5</v>
      </c>
      <c r="W17" s="947"/>
      <c r="X17" s="952"/>
      <c r="Y17" s="945"/>
      <c r="Z17" s="945"/>
      <c r="AA17" s="945"/>
      <c r="AB17" s="945"/>
      <c r="AC17" s="947"/>
      <c r="AD17" s="540"/>
      <c r="AE17" s="920">
        <v>3</v>
      </c>
      <c r="AF17" s="920">
        <v>2</v>
      </c>
      <c r="AG17" s="920"/>
      <c r="AH17" s="920"/>
      <c r="AI17" s="943"/>
      <c r="AJ17" s="540">
        <v>2</v>
      </c>
      <c r="AK17" s="920">
        <v>8</v>
      </c>
      <c r="AL17" s="920">
        <v>3</v>
      </c>
      <c r="AM17" s="920"/>
      <c r="AN17" s="920"/>
      <c r="AO17" s="943"/>
      <c r="AP17" s="542">
        <v>6</v>
      </c>
      <c r="AQ17" s="747">
        <v>9</v>
      </c>
      <c r="AR17" s="747">
        <v>3</v>
      </c>
      <c r="AS17" s="747"/>
      <c r="AT17" s="747"/>
      <c r="AU17" s="947"/>
      <c r="AV17" s="542">
        <v>6</v>
      </c>
      <c r="AW17" s="747">
        <v>9</v>
      </c>
      <c r="AX17" s="747">
        <v>3</v>
      </c>
      <c r="AY17" s="747"/>
      <c r="AZ17" s="747"/>
      <c r="BA17" s="947"/>
      <c r="BB17" s="542">
        <v>0.44</v>
      </c>
      <c r="BC17" s="747">
        <v>1.82</v>
      </c>
      <c r="BD17" s="747">
        <v>0.66</v>
      </c>
      <c r="BE17" s="747"/>
      <c r="BF17" s="747"/>
      <c r="BG17" s="947"/>
      <c r="BH17" s="560">
        <f t="shared" si="0"/>
        <v>30</v>
      </c>
      <c r="BI17" s="996">
        <f t="shared" si="1"/>
        <v>39</v>
      </c>
      <c r="BJ17" s="996">
        <f t="shared" si="2"/>
        <v>25</v>
      </c>
      <c r="BK17" s="996">
        <f t="shared" si="3"/>
        <v>26</v>
      </c>
      <c r="BL17" s="996">
        <f t="shared" si="4"/>
        <v>15</v>
      </c>
      <c r="BM17" s="947"/>
      <c r="BN17" s="541"/>
      <c r="BO17" s="511">
        <v>3</v>
      </c>
      <c r="BP17" s="511">
        <v>3</v>
      </c>
      <c r="BQ17" s="511"/>
      <c r="BR17" s="511"/>
      <c r="BS17" s="947"/>
      <c r="BT17" s="561">
        <f t="shared" si="7"/>
        <v>30</v>
      </c>
      <c r="BU17" s="1010">
        <f t="shared" si="5"/>
        <v>42</v>
      </c>
      <c r="BV17" s="1010">
        <f t="shared" si="5"/>
        <v>28</v>
      </c>
      <c r="BW17" s="1010">
        <f t="shared" si="5"/>
        <v>26</v>
      </c>
      <c r="BX17" s="1010">
        <f t="shared" si="5"/>
        <v>15</v>
      </c>
      <c r="BY17" s="947"/>
      <c r="BZ17" s="806">
        <f t="shared" si="8"/>
        <v>477.272727272727</v>
      </c>
      <c r="CA17" s="807">
        <f t="shared" si="6"/>
        <v>161.538461538462</v>
      </c>
      <c r="CB17" s="807">
        <f t="shared" si="6"/>
        <v>296.969696969697</v>
      </c>
      <c r="CC17" s="807" t="str">
        <f t="shared" si="6"/>
        <v>-</v>
      </c>
      <c r="CD17" s="807" t="str">
        <f t="shared" si="6"/>
        <v>-</v>
      </c>
      <c r="CE17" s="1026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</row>
    <row r="18" ht="39.95" customHeight="1" spans="2:88">
      <c r="B18" s="832"/>
      <c r="C18" s="832"/>
      <c r="D18" s="593" t="s">
        <v>30</v>
      </c>
      <c r="E18" s="825" t="s">
        <v>31</v>
      </c>
      <c r="F18" s="913" t="s">
        <v>113</v>
      </c>
      <c r="G18" s="913" t="s">
        <v>114</v>
      </c>
      <c r="H18" s="913" t="s">
        <v>115</v>
      </c>
      <c r="I18" s="913" t="s">
        <v>116</v>
      </c>
      <c r="J18" s="913" t="s">
        <v>117</v>
      </c>
      <c r="K18" s="926"/>
      <c r="L18" s="543">
        <v>3</v>
      </c>
      <c r="M18" s="929">
        <v>11</v>
      </c>
      <c r="N18" s="929">
        <v>3</v>
      </c>
      <c r="O18" s="929">
        <v>3</v>
      </c>
      <c r="P18" s="929">
        <v>3</v>
      </c>
      <c r="Q18" s="959"/>
      <c r="R18" s="960">
        <v>24</v>
      </c>
      <c r="S18" s="961">
        <v>20</v>
      </c>
      <c r="T18" s="961">
        <v>20</v>
      </c>
      <c r="U18" s="961">
        <v>18</v>
      </c>
      <c r="V18" s="961">
        <v>20</v>
      </c>
      <c r="W18" s="962"/>
      <c r="X18" s="960"/>
      <c r="Y18" s="961"/>
      <c r="Z18" s="961"/>
      <c r="AA18" s="961"/>
      <c r="AB18" s="961"/>
      <c r="AC18" s="962"/>
      <c r="AD18" s="543"/>
      <c r="AE18" s="929"/>
      <c r="AF18" s="929"/>
      <c r="AG18" s="929">
        <v>1</v>
      </c>
      <c r="AH18" s="929"/>
      <c r="AI18" s="959"/>
      <c r="AJ18" s="543">
        <v>1</v>
      </c>
      <c r="AK18" s="929"/>
      <c r="AL18" s="929"/>
      <c r="AM18" s="929">
        <v>1</v>
      </c>
      <c r="AN18" s="929"/>
      <c r="AO18" s="959"/>
      <c r="AP18" s="545">
        <v>1</v>
      </c>
      <c r="AQ18" s="762"/>
      <c r="AR18" s="762"/>
      <c r="AS18" s="762">
        <v>1</v>
      </c>
      <c r="AT18" s="762"/>
      <c r="AU18" s="962"/>
      <c r="AV18" s="545">
        <v>1</v>
      </c>
      <c r="AW18" s="762"/>
      <c r="AX18" s="762"/>
      <c r="AY18" s="762">
        <v>1</v>
      </c>
      <c r="AZ18" s="762"/>
      <c r="BA18" s="962"/>
      <c r="BB18" s="545">
        <v>0.12</v>
      </c>
      <c r="BC18" s="762"/>
      <c r="BD18" s="762"/>
      <c r="BE18" s="762">
        <v>0.27</v>
      </c>
      <c r="BF18" s="762"/>
      <c r="BG18" s="962"/>
      <c r="BH18" s="563">
        <f t="shared" si="0"/>
        <v>27</v>
      </c>
      <c r="BI18" s="1000">
        <f t="shared" si="1"/>
        <v>31</v>
      </c>
      <c r="BJ18" s="1000">
        <f t="shared" si="2"/>
        <v>23</v>
      </c>
      <c r="BK18" s="1000">
        <f t="shared" si="3"/>
        <v>21</v>
      </c>
      <c r="BL18" s="1000">
        <f t="shared" si="4"/>
        <v>23</v>
      </c>
      <c r="BM18" s="962"/>
      <c r="BN18" s="544"/>
      <c r="BO18" s="514"/>
      <c r="BP18" s="514"/>
      <c r="BQ18" s="514"/>
      <c r="BR18" s="514"/>
      <c r="BS18" s="962"/>
      <c r="BT18" s="564">
        <f t="shared" si="7"/>
        <v>27</v>
      </c>
      <c r="BU18" s="1019">
        <f t="shared" si="5"/>
        <v>31</v>
      </c>
      <c r="BV18" s="1019">
        <f t="shared" si="5"/>
        <v>23</v>
      </c>
      <c r="BW18" s="1019">
        <f t="shared" si="5"/>
        <v>21</v>
      </c>
      <c r="BX18" s="1019">
        <f t="shared" si="5"/>
        <v>23</v>
      </c>
      <c r="BY18" s="962"/>
      <c r="BZ18" s="818">
        <f t="shared" si="8"/>
        <v>1575</v>
      </c>
      <c r="CA18" s="819" t="str">
        <f t="shared" si="6"/>
        <v>-</v>
      </c>
      <c r="CB18" s="819" t="str">
        <f t="shared" si="6"/>
        <v>-</v>
      </c>
      <c r="CC18" s="819">
        <f t="shared" si="6"/>
        <v>544.444444444444</v>
      </c>
      <c r="CD18" s="819" t="str">
        <f t="shared" si="6"/>
        <v>-</v>
      </c>
      <c r="CE18" s="1030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</row>
    <row r="19" ht="39.95" customHeight="1" spans="2:88">
      <c r="B19" s="580" t="s">
        <v>118</v>
      </c>
      <c r="C19" s="580"/>
      <c r="D19" s="593" t="s">
        <v>23</v>
      </c>
      <c r="E19" s="825" t="s">
        <v>24</v>
      </c>
      <c r="F19" s="914" t="s">
        <v>119</v>
      </c>
      <c r="G19" s="914" t="s">
        <v>120</v>
      </c>
      <c r="H19" s="914" t="s">
        <v>121</v>
      </c>
      <c r="I19" s="914" t="s">
        <v>122</v>
      </c>
      <c r="J19" s="914" t="s">
        <v>123</v>
      </c>
      <c r="K19" s="924"/>
      <c r="L19" s="677">
        <v>10</v>
      </c>
      <c r="M19" s="678">
        <v>7</v>
      </c>
      <c r="N19" s="678">
        <v>6</v>
      </c>
      <c r="O19" s="678">
        <v>8</v>
      </c>
      <c r="P19" s="678">
        <v>8</v>
      </c>
      <c r="Q19" s="939"/>
      <c r="R19" s="940">
        <v>5</v>
      </c>
      <c r="S19" s="941">
        <v>10</v>
      </c>
      <c r="T19" s="941">
        <v>9</v>
      </c>
      <c r="U19" s="941">
        <v>5</v>
      </c>
      <c r="V19" s="941">
        <v>10</v>
      </c>
      <c r="W19" s="942"/>
      <c r="X19" s="940"/>
      <c r="Y19" s="941"/>
      <c r="Z19" s="941"/>
      <c r="AA19" s="941"/>
      <c r="AB19" s="941"/>
      <c r="AC19" s="942"/>
      <c r="AD19" s="677"/>
      <c r="AE19" s="678"/>
      <c r="AF19" s="678"/>
      <c r="AG19" s="678"/>
      <c r="AH19" s="678"/>
      <c r="AI19" s="939"/>
      <c r="AJ19" s="677"/>
      <c r="AK19" s="678"/>
      <c r="AL19" s="678"/>
      <c r="AM19" s="678"/>
      <c r="AN19" s="678"/>
      <c r="AO19" s="939"/>
      <c r="AP19" s="981"/>
      <c r="AQ19" s="982"/>
      <c r="AR19" s="982"/>
      <c r="AS19" s="982"/>
      <c r="AT19" s="982"/>
      <c r="AU19" s="942"/>
      <c r="AV19" s="981">
        <v>1</v>
      </c>
      <c r="AW19" s="982"/>
      <c r="AX19" s="982"/>
      <c r="AY19" s="982"/>
      <c r="AZ19" s="982"/>
      <c r="BA19" s="942"/>
      <c r="BB19" s="981">
        <v>0.02</v>
      </c>
      <c r="BC19" s="982"/>
      <c r="BD19" s="982"/>
      <c r="BE19" s="982"/>
      <c r="BF19" s="982"/>
      <c r="BG19" s="942"/>
      <c r="BH19" s="772">
        <f t="shared" si="0"/>
        <v>15</v>
      </c>
      <c r="BI19" s="773">
        <f t="shared" si="1"/>
        <v>17</v>
      </c>
      <c r="BJ19" s="773">
        <f t="shared" si="2"/>
        <v>15</v>
      </c>
      <c r="BK19" s="773">
        <f t="shared" si="3"/>
        <v>13</v>
      </c>
      <c r="BL19" s="773">
        <f t="shared" si="4"/>
        <v>18</v>
      </c>
      <c r="BM19" s="942"/>
      <c r="BN19" s="965"/>
      <c r="BO19" s="966"/>
      <c r="BP19" s="966"/>
      <c r="BQ19" s="966"/>
      <c r="BR19" s="966"/>
      <c r="BS19" s="942"/>
      <c r="BT19" s="772">
        <f t="shared" si="7"/>
        <v>15</v>
      </c>
      <c r="BU19" s="788">
        <f t="shared" si="5"/>
        <v>17</v>
      </c>
      <c r="BV19" s="788">
        <f t="shared" si="5"/>
        <v>15</v>
      </c>
      <c r="BW19" s="788">
        <f t="shared" si="5"/>
        <v>13</v>
      </c>
      <c r="BX19" s="788">
        <f t="shared" si="5"/>
        <v>18</v>
      </c>
      <c r="BY19" s="942"/>
      <c r="BZ19" s="1008">
        <f t="shared" si="8"/>
        <v>5250</v>
      </c>
      <c r="CA19" s="1009" t="str">
        <f t="shared" si="6"/>
        <v>-</v>
      </c>
      <c r="CB19" s="1009" t="str">
        <f t="shared" si="6"/>
        <v>-</v>
      </c>
      <c r="CC19" s="1009" t="str">
        <f t="shared" si="6"/>
        <v>-</v>
      </c>
      <c r="CD19" s="1009" t="str">
        <f t="shared" si="6"/>
        <v>-</v>
      </c>
      <c r="CE19" s="1025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</row>
    <row r="20" ht="39.95" customHeight="1" spans="2:88">
      <c r="B20" s="828"/>
      <c r="C20" s="828"/>
      <c r="D20" s="593" t="s">
        <v>30</v>
      </c>
      <c r="E20" s="825" t="s">
        <v>31</v>
      </c>
      <c r="F20" s="915" t="s">
        <v>124</v>
      </c>
      <c r="G20" s="915" t="s">
        <v>125</v>
      </c>
      <c r="H20" s="915" t="s">
        <v>126</v>
      </c>
      <c r="I20" s="915" t="s">
        <v>127</v>
      </c>
      <c r="J20" s="915" t="s">
        <v>128</v>
      </c>
      <c r="K20" s="925"/>
      <c r="L20" s="540">
        <v>4</v>
      </c>
      <c r="M20" s="920">
        <v>2</v>
      </c>
      <c r="N20" s="920">
        <v>1</v>
      </c>
      <c r="O20" s="920">
        <v>1</v>
      </c>
      <c r="P20" s="920">
        <v>5</v>
      </c>
      <c r="Q20" s="943"/>
      <c r="R20" s="944">
        <v>10</v>
      </c>
      <c r="S20" s="963">
        <v>15</v>
      </c>
      <c r="T20" s="963">
        <v>10</v>
      </c>
      <c r="U20" s="963"/>
      <c r="V20" s="963">
        <v>10</v>
      </c>
      <c r="W20" s="947"/>
      <c r="X20" s="944"/>
      <c r="Y20" s="963"/>
      <c r="Z20" s="963"/>
      <c r="AA20" s="963">
        <v>5</v>
      </c>
      <c r="AB20" s="963"/>
      <c r="AC20" s="947"/>
      <c r="AD20" s="540"/>
      <c r="AE20" s="920"/>
      <c r="AF20" s="920">
        <v>1</v>
      </c>
      <c r="AG20" s="920"/>
      <c r="AH20" s="920"/>
      <c r="AI20" s="943"/>
      <c r="AJ20" s="540"/>
      <c r="AK20" s="920">
        <v>2</v>
      </c>
      <c r="AL20" s="920">
        <v>2</v>
      </c>
      <c r="AM20" s="920">
        <v>1</v>
      </c>
      <c r="AN20" s="920"/>
      <c r="AO20" s="943"/>
      <c r="AP20" s="983"/>
      <c r="AQ20" s="992">
        <v>2</v>
      </c>
      <c r="AR20" s="992">
        <v>2</v>
      </c>
      <c r="AS20" s="992">
        <v>1</v>
      </c>
      <c r="AT20" s="992"/>
      <c r="AU20" s="947"/>
      <c r="AV20" s="983"/>
      <c r="AW20" s="992">
        <v>2</v>
      </c>
      <c r="AX20" s="992">
        <v>2</v>
      </c>
      <c r="AY20" s="992">
        <v>1</v>
      </c>
      <c r="AZ20" s="992"/>
      <c r="BA20" s="947"/>
      <c r="BB20" s="983"/>
      <c r="BC20" s="992">
        <v>0.24</v>
      </c>
      <c r="BD20" s="992">
        <v>0.74</v>
      </c>
      <c r="BE20" s="992">
        <v>0.12</v>
      </c>
      <c r="BF20" s="992"/>
      <c r="BG20" s="947"/>
      <c r="BH20" s="774">
        <f t="shared" si="0"/>
        <v>14</v>
      </c>
      <c r="BI20" s="775">
        <f t="shared" si="1"/>
        <v>17</v>
      </c>
      <c r="BJ20" s="775">
        <f t="shared" si="2"/>
        <v>11</v>
      </c>
      <c r="BK20" s="775">
        <f t="shared" si="3"/>
        <v>6</v>
      </c>
      <c r="BL20" s="775">
        <f t="shared" si="4"/>
        <v>15</v>
      </c>
      <c r="BM20" s="947"/>
      <c r="BN20" s="968"/>
      <c r="BO20" s="969"/>
      <c r="BP20" s="969">
        <v>3</v>
      </c>
      <c r="BQ20" s="969"/>
      <c r="BR20" s="969"/>
      <c r="BS20" s="947"/>
      <c r="BT20" s="789">
        <f t="shared" si="7"/>
        <v>14</v>
      </c>
      <c r="BU20" s="790">
        <f t="shared" si="7"/>
        <v>17</v>
      </c>
      <c r="BV20" s="790">
        <f t="shared" si="7"/>
        <v>14</v>
      </c>
      <c r="BW20" s="790">
        <f t="shared" si="7"/>
        <v>6</v>
      </c>
      <c r="BX20" s="790">
        <f t="shared" si="7"/>
        <v>15</v>
      </c>
      <c r="BY20" s="947"/>
      <c r="BZ20" s="1012" t="str">
        <f t="shared" si="8"/>
        <v>-</v>
      </c>
      <c r="CA20" s="1020">
        <f t="shared" si="8"/>
        <v>495.833333333333</v>
      </c>
      <c r="CB20" s="1020">
        <f t="shared" si="8"/>
        <v>132.432432432432</v>
      </c>
      <c r="CC20" s="1020">
        <f t="shared" si="8"/>
        <v>350</v>
      </c>
      <c r="CD20" s="1020" t="str">
        <f t="shared" si="8"/>
        <v>-</v>
      </c>
      <c r="CE20" s="1026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</row>
    <row r="21" ht="39.95" customHeight="1" spans="2:88">
      <c r="B21" s="832"/>
      <c r="C21" s="832"/>
      <c r="D21" s="593" t="s">
        <v>129</v>
      </c>
      <c r="E21" s="825" t="s">
        <v>130</v>
      </c>
      <c r="F21" s="913" t="s">
        <v>131</v>
      </c>
      <c r="G21" s="913" t="s">
        <v>132</v>
      </c>
      <c r="H21" s="913" t="s">
        <v>133</v>
      </c>
      <c r="I21" s="913" t="s">
        <v>134</v>
      </c>
      <c r="J21" s="913" t="s">
        <v>135</v>
      </c>
      <c r="K21" s="926"/>
      <c r="L21" s="551">
        <v>5</v>
      </c>
      <c r="M21" s="923">
        <v>2</v>
      </c>
      <c r="N21" s="923">
        <v>3</v>
      </c>
      <c r="O21" s="923">
        <v>6</v>
      </c>
      <c r="P21" s="923">
        <v>11</v>
      </c>
      <c r="Q21" s="948"/>
      <c r="R21" s="956"/>
      <c r="S21" s="957"/>
      <c r="T21" s="957">
        <v>12</v>
      </c>
      <c r="U21" s="957">
        <v>10</v>
      </c>
      <c r="V21" s="957"/>
      <c r="W21" s="951"/>
      <c r="X21" s="956"/>
      <c r="Y21" s="957"/>
      <c r="Z21" s="957"/>
      <c r="AA21" s="957"/>
      <c r="AB21" s="957"/>
      <c r="AC21" s="951"/>
      <c r="AD21" s="551"/>
      <c r="AE21" s="923"/>
      <c r="AF21" s="923">
        <v>1</v>
      </c>
      <c r="AG21" s="923">
        <v>1</v>
      </c>
      <c r="AH21" s="923"/>
      <c r="AI21" s="948"/>
      <c r="AJ21" s="551"/>
      <c r="AK21" s="923">
        <v>1</v>
      </c>
      <c r="AL21" s="923">
        <v>1</v>
      </c>
      <c r="AM21" s="923">
        <v>1</v>
      </c>
      <c r="AN21" s="923"/>
      <c r="AO21" s="948"/>
      <c r="AP21" s="986"/>
      <c r="AQ21" s="987">
        <v>2</v>
      </c>
      <c r="AR21" s="987">
        <v>1</v>
      </c>
      <c r="AS21" s="987">
        <v>1</v>
      </c>
      <c r="AT21" s="987"/>
      <c r="AU21" s="951"/>
      <c r="AV21" s="986"/>
      <c r="AW21" s="987">
        <v>2</v>
      </c>
      <c r="AX21" s="987">
        <v>1</v>
      </c>
      <c r="AY21" s="987">
        <v>1</v>
      </c>
      <c r="AZ21" s="987"/>
      <c r="BA21" s="951"/>
      <c r="BB21" s="986"/>
      <c r="BC21" s="987">
        <v>0.17</v>
      </c>
      <c r="BD21" s="987">
        <v>0.27</v>
      </c>
      <c r="BE21" s="987">
        <v>0.27</v>
      </c>
      <c r="BF21" s="987"/>
      <c r="BG21" s="951"/>
      <c r="BH21" s="776">
        <f t="shared" si="0"/>
        <v>5</v>
      </c>
      <c r="BI21" s="777">
        <f t="shared" si="1"/>
        <v>2</v>
      </c>
      <c r="BJ21" s="777">
        <f t="shared" si="2"/>
        <v>15</v>
      </c>
      <c r="BK21" s="777">
        <f t="shared" si="3"/>
        <v>16</v>
      </c>
      <c r="BL21" s="777">
        <f t="shared" si="4"/>
        <v>11</v>
      </c>
      <c r="BM21" s="951"/>
      <c r="BN21" s="971"/>
      <c r="BO21" s="972"/>
      <c r="BP21" s="972"/>
      <c r="BQ21" s="972"/>
      <c r="BR21" s="972"/>
      <c r="BS21" s="951"/>
      <c r="BT21" s="791">
        <f t="shared" si="7"/>
        <v>5</v>
      </c>
      <c r="BU21" s="792">
        <f t="shared" si="7"/>
        <v>2</v>
      </c>
      <c r="BV21" s="792">
        <f t="shared" si="7"/>
        <v>15</v>
      </c>
      <c r="BW21" s="792">
        <f t="shared" si="7"/>
        <v>16</v>
      </c>
      <c r="BX21" s="792">
        <f t="shared" si="7"/>
        <v>11</v>
      </c>
      <c r="BY21" s="951"/>
      <c r="BZ21" s="1017" t="str">
        <f t="shared" si="8"/>
        <v>-</v>
      </c>
      <c r="CA21" s="1018">
        <f t="shared" si="8"/>
        <v>82.3529411764706</v>
      </c>
      <c r="CB21" s="1018">
        <f t="shared" si="8"/>
        <v>388.888888888889</v>
      </c>
      <c r="CC21" s="1018">
        <f t="shared" si="8"/>
        <v>414.814814814815</v>
      </c>
      <c r="CD21" s="1018" t="str">
        <f t="shared" si="8"/>
        <v>-</v>
      </c>
      <c r="CE21" s="1027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</row>
    <row r="22" ht="60" customHeight="1" spans="2:88">
      <c r="B22" s="580" t="s">
        <v>136</v>
      </c>
      <c r="C22" s="580"/>
      <c r="D22" s="593" t="s">
        <v>137</v>
      </c>
      <c r="E22" s="825" t="s">
        <v>138</v>
      </c>
      <c r="F22" s="914" t="s">
        <v>139</v>
      </c>
      <c r="G22" s="914" t="s">
        <v>140</v>
      </c>
      <c r="H22" s="914" t="s">
        <v>141</v>
      </c>
      <c r="I22" s="914" t="s">
        <v>142</v>
      </c>
      <c r="J22" s="914" t="s">
        <v>143</v>
      </c>
      <c r="K22" s="924"/>
      <c r="L22" s="686">
        <v>1</v>
      </c>
      <c r="M22" s="687"/>
      <c r="N22" s="687"/>
      <c r="O22" s="687">
        <v>1</v>
      </c>
      <c r="P22" s="687">
        <v>5</v>
      </c>
      <c r="Q22" s="964"/>
      <c r="R22" s="940">
        <v>3</v>
      </c>
      <c r="S22" s="941"/>
      <c r="T22" s="941"/>
      <c r="U22" s="941">
        <v>2</v>
      </c>
      <c r="V22" s="941">
        <v>3</v>
      </c>
      <c r="W22" s="942"/>
      <c r="X22" s="940"/>
      <c r="Y22" s="941">
        <v>5</v>
      </c>
      <c r="Z22" s="941">
        <v>5</v>
      </c>
      <c r="AA22" s="941">
        <v>5</v>
      </c>
      <c r="AB22" s="941"/>
      <c r="AC22" s="942"/>
      <c r="AD22" s="677"/>
      <c r="AE22" s="678"/>
      <c r="AF22" s="678">
        <v>1</v>
      </c>
      <c r="AG22" s="678"/>
      <c r="AH22" s="678"/>
      <c r="AI22" s="939"/>
      <c r="AJ22" s="677"/>
      <c r="AK22" s="678">
        <v>1</v>
      </c>
      <c r="AL22" s="678">
        <v>2</v>
      </c>
      <c r="AM22" s="678">
        <v>1</v>
      </c>
      <c r="AN22" s="678"/>
      <c r="AO22" s="939"/>
      <c r="AP22" s="981"/>
      <c r="AQ22" s="982">
        <v>2</v>
      </c>
      <c r="AR22" s="982">
        <v>4</v>
      </c>
      <c r="AS22" s="982">
        <v>1</v>
      </c>
      <c r="AT22" s="982">
        <v>1</v>
      </c>
      <c r="AU22" s="942"/>
      <c r="AV22" s="981">
        <v>1</v>
      </c>
      <c r="AW22" s="982">
        <v>2</v>
      </c>
      <c r="AX22" s="982">
        <v>4</v>
      </c>
      <c r="AY22" s="982">
        <v>1</v>
      </c>
      <c r="AZ22" s="982">
        <v>1</v>
      </c>
      <c r="BA22" s="942"/>
      <c r="BB22" s="981">
        <v>0.02</v>
      </c>
      <c r="BC22" s="982">
        <v>0.17</v>
      </c>
      <c r="BD22" s="982">
        <v>0.49</v>
      </c>
      <c r="BE22" s="982">
        <v>0.12</v>
      </c>
      <c r="BF22" s="982">
        <v>0.05</v>
      </c>
      <c r="BG22" s="942"/>
      <c r="BH22" s="772">
        <f t="shared" si="0"/>
        <v>4</v>
      </c>
      <c r="BI22" s="773">
        <f t="shared" si="1"/>
        <v>5</v>
      </c>
      <c r="BJ22" s="773">
        <f t="shared" si="2"/>
        <v>5</v>
      </c>
      <c r="BK22" s="773">
        <f t="shared" si="3"/>
        <v>8</v>
      </c>
      <c r="BL22" s="773">
        <f t="shared" si="4"/>
        <v>8</v>
      </c>
      <c r="BM22" s="942"/>
      <c r="BN22" s="965"/>
      <c r="BO22" s="966"/>
      <c r="BP22" s="966"/>
      <c r="BQ22" s="966"/>
      <c r="BR22" s="966"/>
      <c r="BS22" s="942"/>
      <c r="BT22" s="772">
        <f t="shared" si="7"/>
        <v>4</v>
      </c>
      <c r="BU22" s="788">
        <f t="shared" si="7"/>
        <v>5</v>
      </c>
      <c r="BV22" s="788">
        <f t="shared" si="7"/>
        <v>5</v>
      </c>
      <c r="BW22" s="788">
        <f t="shared" si="7"/>
        <v>8</v>
      </c>
      <c r="BX22" s="788">
        <f t="shared" si="7"/>
        <v>8</v>
      </c>
      <c r="BY22" s="942"/>
      <c r="BZ22" s="1008">
        <f t="shared" si="8"/>
        <v>1400</v>
      </c>
      <c r="CA22" s="1009">
        <f t="shared" si="8"/>
        <v>205.882352941176</v>
      </c>
      <c r="CB22" s="1009">
        <f t="shared" si="8"/>
        <v>71.4285714285714</v>
      </c>
      <c r="CC22" s="1009">
        <f t="shared" si="8"/>
        <v>466.666666666667</v>
      </c>
      <c r="CD22" s="1009">
        <f t="shared" si="8"/>
        <v>1120</v>
      </c>
      <c r="CE22" s="1025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</row>
    <row r="23" ht="60" customHeight="1" spans="2:88">
      <c r="B23" s="832"/>
      <c r="C23" s="832"/>
      <c r="D23" s="909" t="s">
        <v>144</v>
      </c>
      <c r="E23" s="910" t="s">
        <v>145</v>
      </c>
      <c r="F23" s="913" t="s">
        <v>146</v>
      </c>
      <c r="G23" s="913" t="s">
        <v>147</v>
      </c>
      <c r="H23" s="913" t="s">
        <v>148</v>
      </c>
      <c r="I23" s="913" t="s">
        <v>149</v>
      </c>
      <c r="J23" s="913" t="s">
        <v>150</v>
      </c>
      <c r="K23" s="926"/>
      <c r="L23" s="543"/>
      <c r="M23" s="929"/>
      <c r="N23" s="929"/>
      <c r="O23" s="929"/>
      <c r="P23" s="929">
        <v>4</v>
      </c>
      <c r="Q23" s="959"/>
      <c r="R23" s="552"/>
      <c r="S23" s="520"/>
      <c r="T23" s="520"/>
      <c r="U23" s="520"/>
      <c r="V23" s="520">
        <v>11</v>
      </c>
      <c r="W23" s="951"/>
      <c r="X23" s="552"/>
      <c r="Y23" s="520"/>
      <c r="Z23" s="520"/>
      <c r="AA23" s="520"/>
      <c r="AB23" s="520"/>
      <c r="AC23" s="951"/>
      <c r="AD23" s="551"/>
      <c r="AE23" s="923"/>
      <c r="AF23" s="923"/>
      <c r="AG23" s="923"/>
      <c r="AH23" s="923">
        <v>1</v>
      </c>
      <c r="AI23" s="948"/>
      <c r="AJ23" s="551"/>
      <c r="AK23" s="923"/>
      <c r="AL23" s="923"/>
      <c r="AM23" s="923"/>
      <c r="AN23" s="923">
        <v>3</v>
      </c>
      <c r="AO23" s="948"/>
      <c r="AP23" s="553">
        <v>1</v>
      </c>
      <c r="AQ23" s="752"/>
      <c r="AR23" s="752"/>
      <c r="AS23" s="752"/>
      <c r="AT23" s="752">
        <v>5</v>
      </c>
      <c r="AU23" s="951"/>
      <c r="AV23" s="553">
        <v>1</v>
      </c>
      <c r="AW23" s="752"/>
      <c r="AX23" s="752"/>
      <c r="AY23" s="752"/>
      <c r="AZ23" s="752">
        <v>5</v>
      </c>
      <c r="BA23" s="951"/>
      <c r="BB23" s="553">
        <v>0.05</v>
      </c>
      <c r="BC23" s="752"/>
      <c r="BD23" s="752"/>
      <c r="BE23" s="752"/>
      <c r="BF23" s="752">
        <v>0.61</v>
      </c>
      <c r="BG23" s="951"/>
      <c r="BH23" s="572">
        <f t="shared" si="0"/>
        <v>0</v>
      </c>
      <c r="BI23" s="998">
        <f t="shared" si="1"/>
        <v>0</v>
      </c>
      <c r="BJ23" s="998">
        <f t="shared" si="2"/>
        <v>0</v>
      </c>
      <c r="BK23" s="998">
        <f t="shared" si="3"/>
        <v>0</v>
      </c>
      <c r="BL23" s="998">
        <f t="shared" si="4"/>
        <v>15</v>
      </c>
      <c r="BM23" s="951"/>
      <c r="BN23" s="552"/>
      <c r="BO23" s="520"/>
      <c r="BP23" s="520"/>
      <c r="BQ23" s="520"/>
      <c r="BR23" s="520"/>
      <c r="BS23" s="951"/>
      <c r="BT23" s="573">
        <f t="shared" si="7"/>
        <v>0</v>
      </c>
      <c r="BU23" s="1014">
        <f t="shared" si="7"/>
        <v>0</v>
      </c>
      <c r="BV23" s="1014">
        <f t="shared" si="7"/>
        <v>0</v>
      </c>
      <c r="BW23" s="1014">
        <f t="shared" si="7"/>
        <v>0</v>
      </c>
      <c r="BX23" s="1014">
        <f t="shared" si="7"/>
        <v>15</v>
      </c>
      <c r="BY23" s="951"/>
      <c r="BZ23" s="810">
        <f t="shared" si="8"/>
        <v>0</v>
      </c>
      <c r="CA23" s="811" t="str">
        <f t="shared" si="8"/>
        <v>-</v>
      </c>
      <c r="CB23" s="811" t="str">
        <f t="shared" si="8"/>
        <v>-</v>
      </c>
      <c r="CC23" s="811" t="str">
        <f t="shared" si="8"/>
        <v>-</v>
      </c>
      <c r="CD23" s="811">
        <f t="shared" si="8"/>
        <v>172.131147540984</v>
      </c>
      <c r="CE23" s="1027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</row>
    <row r="24" ht="30" customHeight="1" spans="2:89">
      <c r="B24" s="580" t="s">
        <v>151</v>
      </c>
      <c r="C24" s="580"/>
      <c r="D24" s="593" t="s">
        <v>152</v>
      </c>
      <c r="E24" s="825" t="s">
        <v>153</v>
      </c>
      <c r="F24" s="914" t="s">
        <v>154</v>
      </c>
      <c r="G24" s="914" t="s">
        <v>155</v>
      </c>
      <c r="H24" s="914" t="s">
        <v>156</v>
      </c>
      <c r="I24" s="914" t="s">
        <v>157</v>
      </c>
      <c r="J24" s="914" t="s">
        <v>158</v>
      </c>
      <c r="K24" s="927" t="s">
        <v>159</v>
      </c>
      <c r="L24" s="677">
        <v>5</v>
      </c>
      <c r="M24" s="678">
        <v>4</v>
      </c>
      <c r="N24" s="678">
        <v>5</v>
      </c>
      <c r="O24" s="678">
        <v>4</v>
      </c>
      <c r="P24" s="678">
        <v>6</v>
      </c>
      <c r="Q24" s="953">
        <v>2</v>
      </c>
      <c r="R24" s="965">
        <v>15</v>
      </c>
      <c r="S24" s="966">
        <v>13</v>
      </c>
      <c r="T24" s="966">
        <v>5</v>
      </c>
      <c r="U24" s="966"/>
      <c r="V24" s="966">
        <v>10</v>
      </c>
      <c r="W24" s="954">
        <v>10</v>
      </c>
      <c r="X24" s="965"/>
      <c r="Y24" s="966"/>
      <c r="Z24" s="966"/>
      <c r="AA24" s="966"/>
      <c r="AB24" s="966"/>
      <c r="AC24" s="954"/>
      <c r="AD24" s="677">
        <v>1</v>
      </c>
      <c r="AE24" s="678">
        <v>1</v>
      </c>
      <c r="AF24" s="678"/>
      <c r="AG24" s="678"/>
      <c r="AH24" s="678"/>
      <c r="AI24" s="953"/>
      <c r="AJ24" s="677">
        <v>2</v>
      </c>
      <c r="AK24" s="678">
        <v>2</v>
      </c>
      <c r="AL24" s="678">
        <v>1</v>
      </c>
      <c r="AM24" s="678">
        <v>3</v>
      </c>
      <c r="AN24" s="678">
        <v>2</v>
      </c>
      <c r="AO24" s="953"/>
      <c r="AP24" s="981">
        <v>2</v>
      </c>
      <c r="AQ24" s="982">
        <v>3</v>
      </c>
      <c r="AR24" s="982">
        <v>1</v>
      </c>
      <c r="AS24" s="982">
        <v>3</v>
      </c>
      <c r="AT24" s="982">
        <v>2</v>
      </c>
      <c r="AU24" s="985"/>
      <c r="AV24" s="981">
        <v>2</v>
      </c>
      <c r="AW24" s="982">
        <v>5</v>
      </c>
      <c r="AX24" s="982">
        <v>1</v>
      </c>
      <c r="AY24" s="982">
        <v>3</v>
      </c>
      <c r="AZ24" s="982">
        <v>2</v>
      </c>
      <c r="BA24" s="985"/>
      <c r="BB24" s="981">
        <v>0.39</v>
      </c>
      <c r="BC24" s="982">
        <v>0.47</v>
      </c>
      <c r="BD24" s="982">
        <v>0.12</v>
      </c>
      <c r="BE24" s="982">
        <v>0.36</v>
      </c>
      <c r="BF24" s="982">
        <v>0.24</v>
      </c>
      <c r="BG24" s="985"/>
      <c r="BH24" s="999">
        <f t="shared" si="0"/>
        <v>20</v>
      </c>
      <c r="BI24" s="773">
        <f t="shared" si="1"/>
        <v>17</v>
      </c>
      <c r="BJ24" s="773">
        <f t="shared" si="2"/>
        <v>10</v>
      </c>
      <c r="BK24" s="773">
        <f t="shared" si="3"/>
        <v>4</v>
      </c>
      <c r="BL24" s="773">
        <f t="shared" si="4"/>
        <v>16</v>
      </c>
      <c r="BM24" s="1004">
        <f>IF($A$1="补货",Q24+W24+AC24,Q24)</f>
        <v>12</v>
      </c>
      <c r="BN24" s="965"/>
      <c r="BO24" s="966"/>
      <c r="BP24" s="966"/>
      <c r="BQ24" s="966"/>
      <c r="BR24" s="966"/>
      <c r="BS24" s="954"/>
      <c r="BT24" s="772">
        <f t="shared" si="7"/>
        <v>20</v>
      </c>
      <c r="BU24" s="788">
        <f t="shared" si="7"/>
        <v>17</v>
      </c>
      <c r="BV24" s="788">
        <f t="shared" si="7"/>
        <v>10</v>
      </c>
      <c r="BW24" s="788">
        <f t="shared" si="7"/>
        <v>4</v>
      </c>
      <c r="BX24" s="788">
        <f t="shared" si="7"/>
        <v>16</v>
      </c>
      <c r="BY24" s="1015">
        <f t="shared" si="7"/>
        <v>12</v>
      </c>
      <c r="BZ24" s="1008">
        <f t="shared" si="8"/>
        <v>358.974358974359</v>
      </c>
      <c r="CA24" s="1009">
        <f t="shared" si="8"/>
        <v>253.191489361702</v>
      </c>
      <c r="CB24" s="1009">
        <f t="shared" si="8"/>
        <v>583.333333333333</v>
      </c>
      <c r="CC24" s="1009">
        <f t="shared" si="8"/>
        <v>77.7777777777778</v>
      </c>
      <c r="CD24" s="1009">
        <f t="shared" si="8"/>
        <v>466.666666666667</v>
      </c>
      <c r="CE24" s="1028" t="str">
        <f t="shared" si="8"/>
        <v>-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</row>
    <row r="25" ht="30" customHeight="1" spans="2:89">
      <c r="B25" s="828"/>
      <c r="C25" s="828"/>
      <c r="D25" s="593" t="s">
        <v>23</v>
      </c>
      <c r="E25" s="825" t="s">
        <v>24</v>
      </c>
      <c r="F25" s="915" t="s">
        <v>160</v>
      </c>
      <c r="G25" s="915" t="s">
        <v>161</v>
      </c>
      <c r="H25" s="915" t="s">
        <v>162</v>
      </c>
      <c r="I25" s="915" t="s">
        <v>163</v>
      </c>
      <c r="J25" s="915" t="s">
        <v>164</v>
      </c>
      <c r="K25" s="930" t="s">
        <v>165</v>
      </c>
      <c r="L25" s="540">
        <v>3</v>
      </c>
      <c r="M25" s="920">
        <v>11</v>
      </c>
      <c r="N25" s="920">
        <v>2</v>
      </c>
      <c r="O25" s="920">
        <v>7</v>
      </c>
      <c r="P25" s="920">
        <v>1</v>
      </c>
      <c r="Q25" s="967">
        <v>6</v>
      </c>
      <c r="R25" s="968">
        <v>35</v>
      </c>
      <c r="S25" s="969">
        <v>14</v>
      </c>
      <c r="T25" s="969">
        <v>5</v>
      </c>
      <c r="U25" s="969">
        <v>24</v>
      </c>
      <c r="V25" s="969">
        <v>9</v>
      </c>
      <c r="W25" s="970">
        <v>12</v>
      </c>
      <c r="X25" s="968"/>
      <c r="Y25" s="969"/>
      <c r="Z25" s="969">
        <v>10</v>
      </c>
      <c r="AA25" s="969"/>
      <c r="AB25" s="969"/>
      <c r="AC25" s="970"/>
      <c r="AD25" s="540">
        <v>1</v>
      </c>
      <c r="AE25" s="920">
        <v>2</v>
      </c>
      <c r="AF25" s="920">
        <v>2</v>
      </c>
      <c r="AG25" s="920">
        <v>2</v>
      </c>
      <c r="AH25" s="920">
        <v>5</v>
      </c>
      <c r="AI25" s="967">
        <v>1</v>
      </c>
      <c r="AJ25" s="540">
        <v>4</v>
      </c>
      <c r="AK25" s="920">
        <v>11</v>
      </c>
      <c r="AL25" s="920">
        <v>6</v>
      </c>
      <c r="AM25" s="920">
        <v>11</v>
      </c>
      <c r="AN25" s="920">
        <v>10</v>
      </c>
      <c r="AO25" s="967">
        <v>5</v>
      </c>
      <c r="AP25" s="983">
        <v>4</v>
      </c>
      <c r="AQ25" s="992">
        <v>13</v>
      </c>
      <c r="AR25" s="992">
        <v>9</v>
      </c>
      <c r="AS25" s="992">
        <v>15</v>
      </c>
      <c r="AT25" s="992">
        <v>14</v>
      </c>
      <c r="AU25" s="993">
        <v>6</v>
      </c>
      <c r="AV25" s="983">
        <v>4</v>
      </c>
      <c r="AW25" s="992">
        <v>13</v>
      </c>
      <c r="AX25" s="992">
        <v>12</v>
      </c>
      <c r="AY25" s="992">
        <v>16</v>
      </c>
      <c r="AZ25" s="992">
        <v>15</v>
      </c>
      <c r="BA25" s="993">
        <v>7</v>
      </c>
      <c r="BB25" s="983">
        <v>0.63</v>
      </c>
      <c r="BC25" s="992">
        <v>1.73</v>
      </c>
      <c r="BD25" s="992">
        <v>1.22</v>
      </c>
      <c r="BE25" s="992">
        <v>1.84</v>
      </c>
      <c r="BF25" s="992">
        <v>2.17</v>
      </c>
      <c r="BG25" s="993">
        <v>0.82</v>
      </c>
      <c r="BH25" s="774">
        <f t="shared" si="0"/>
        <v>38</v>
      </c>
      <c r="BI25" s="775">
        <f t="shared" si="1"/>
        <v>25</v>
      </c>
      <c r="BJ25" s="775">
        <f t="shared" si="2"/>
        <v>17</v>
      </c>
      <c r="BK25" s="775">
        <f t="shared" si="3"/>
        <v>31</v>
      </c>
      <c r="BL25" s="775">
        <f t="shared" si="4"/>
        <v>10</v>
      </c>
      <c r="BM25" s="1006">
        <f>IF($A$1="补货",Q25+W25+AC25,Q25)</f>
        <v>18</v>
      </c>
      <c r="BN25" s="968"/>
      <c r="BO25" s="969"/>
      <c r="BP25" s="969">
        <v>5</v>
      </c>
      <c r="BQ25" s="969"/>
      <c r="BR25" s="969">
        <v>8</v>
      </c>
      <c r="BS25" s="970"/>
      <c r="BT25" s="789">
        <f t="shared" si="7"/>
        <v>38</v>
      </c>
      <c r="BU25" s="790">
        <f t="shared" si="7"/>
        <v>25</v>
      </c>
      <c r="BV25" s="790">
        <f t="shared" si="7"/>
        <v>22</v>
      </c>
      <c r="BW25" s="790">
        <f t="shared" si="7"/>
        <v>31</v>
      </c>
      <c r="BX25" s="790">
        <f t="shared" si="7"/>
        <v>18</v>
      </c>
      <c r="BY25" s="1021">
        <f t="shared" si="7"/>
        <v>18</v>
      </c>
      <c r="BZ25" s="1012">
        <f t="shared" si="8"/>
        <v>422.222222222222</v>
      </c>
      <c r="CA25" s="1020">
        <f t="shared" si="8"/>
        <v>101.156069364162</v>
      </c>
      <c r="CB25" s="1020">
        <f t="shared" si="8"/>
        <v>126.229508196721</v>
      </c>
      <c r="CC25" s="1020">
        <f t="shared" si="8"/>
        <v>117.934782608696</v>
      </c>
      <c r="CD25" s="1020">
        <f t="shared" si="8"/>
        <v>58.0645161290323</v>
      </c>
      <c r="CE25" s="1031">
        <f t="shared" si="8"/>
        <v>153.658536585366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</row>
    <row r="26" ht="30" customHeight="1" spans="2:89">
      <c r="B26" s="828"/>
      <c r="C26" s="828"/>
      <c r="D26" s="593" t="s">
        <v>30</v>
      </c>
      <c r="E26" s="825" t="s">
        <v>31</v>
      </c>
      <c r="F26" s="915" t="s">
        <v>166</v>
      </c>
      <c r="G26" s="915" t="s">
        <v>167</v>
      </c>
      <c r="H26" s="915" t="s">
        <v>168</v>
      </c>
      <c r="I26" s="915" t="s">
        <v>169</v>
      </c>
      <c r="J26" s="915" t="s">
        <v>170</v>
      </c>
      <c r="K26" s="930" t="s">
        <v>171</v>
      </c>
      <c r="L26" s="540">
        <v>5</v>
      </c>
      <c r="M26" s="920">
        <v>5</v>
      </c>
      <c r="N26" s="920">
        <v>1</v>
      </c>
      <c r="O26" s="920">
        <v>3</v>
      </c>
      <c r="P26" s="920">
        <v>3</v>
      </c>
      <c r="Q26" s="967">
        <v>7</v>
      </c>
      <c r="R26" s="968">
        <v>5</v>
      </c>
      <c r="S26" s="969">
        <v>5</v>
      </c>
      <c r="T26" s="969">
        <v>10</v>
      </c>
      <c r="U26" s="969">
        <v>10</v>
      </c>
      <c r="V26" s="969">
        <v>10</v>
      </c>
      <c r="W26" s="970">
        <v>10</v>
      </c>
      <c r="X26" s="968"/>
      <c r="Y26" s="969"/>
      <c r="Z26" s="969"/>
      <c r="AA26" s="969"/>
      <c r="AB26" s="969"/>
      <c r="AC26" s="970"/>
      <c r="AD26" s="540">
        <v>2</v>
      </c>
      <c r="AE26" s="920"/>
      <c r="AF26" s="920">
        <v>1</v>
      </c>
      <c r="AG26" s="920"/>
      <c r="AH26" s="920">
        <v>1</v>
      </c>
      <c r="AI26" s="967">
        <v>1</v>
      </c>
      <c r="AJ26" s="540">
        <v>2</v>
      </c>
      <c r="AK26" s="920"/>
      <c r="AL26" s="920">
        <v>1</v>
      </c>
      <c r="AM26" s="920"/>
      <c r="AN26" s="920">
        <v>1</v>
      </c>
      <c r="AO26" s="967">
        <v>1</v>
      </c>
      <c r="AP26" s="983">
        <v>2</v>
      </c>
      <c r="AQ26" s="992">
        <v>1</v>
      </c>
      <c r="AR26" s="992">
        <v>1</v>
      </c>
      <c r="AS26" s="992"/>
      <c r="AT26" s="992">
        <v>1</v>
      </c>
      <c r="AU26" s="993">
        <v>1</v>
      </c>
      <c r="AV26" s="983">
        <v>2</v>
      </c>
      <c r="AW26" s="992">
        <v>1</v>
      </c>
      <c r="AX26" s="992">
        <v>1</v>
      </c>
      <c r="AY26" s="992"/>
      <c r="AZ26" s="992">
        <v>1</v>
      </c>
      <c r="BA26" s="993">
        <v>1</v>
      </c>
      <c r="BB26" s="983">
        <v>0.54</v>
      </c>
      <c r="BC26" s="992">
        <v>0.05</v>
      </c>
      <c r="BD26" s="992">
        <v>0.27</v>
      </c>
      <c r="BE26" s="992"/>
      <c r="BF26" s="992">
        <v>0.27</v>
      </c>
      <c r="BG26" s="993">
        <v>0.27</v>
      </c>
      <c r="BH26" s="774">
        <f t="shared" si="0"/>
        <v>10</v>
      </c>
      <c r="BI26" s="775">
        <f t="shared" si="1"/>
        <v>10</v>
      </c>
      <c r="BJ26" s="775">
        <f t="shared" si="2"/>
        <v>11</v>
      </c>
      <c r="BK26" s="775">
        <f t="shared" si="3"/>
        <v>13</v>
      </c>
      <c r="BL26" s="775">
        <f t="shared" si="4"/>
        <v>13</v>
      </c>
      <c r="BM26" s="1006">
        <f>IF($A$1="补货",Q26+W26+AC26,Q26)</f>
        <v>17</v>
      </c>
      <c r="BN26" s="968"/>
      <c r="BO26" s="969"/>
      <c r="BP26" s="969"/>
      <c r="BQ26" s="969"/>
      <c r="BR26" s="969"/>
      <c r="BS26" s="970"/>
      <c r="BT26" s="789">
        <f t="shared" si="7"/>
        <v>10</v>
      </c>
      <c r="BU26" s="790">
        <f t="shared" si="7"/>
        <v>10</v>
      </c>
      <c r="BV26" s="790">
        <f t="shared" si="7"/>
        <v>11</v>
      </c>
      <c r="BW26" s="790">
        <f t="shared" si="7"/>
        <v>13</v>
      </c>
      <c r="BX26" s="790">
        <f t="shared" si="7"/>
        <v>13</v>
      </c>
      <c r="BY26" s="1021">
        <f t="shared" si="7"/>
        <v>17</v>
      </c>
      <c r="BZ26" s="1012">
        <f t="shared" si="8"/>
        <v>129.62962962963</v>
      </c>
      <c r="CA26" s="1020">
        <f t="shared" si="8"/>
        <v>1400</v>
      </c>
      <c r="CB26" s="1020">
        <f t="shared" si="8"/>
        <v>285.185185185185</v>
      </c>
      <c r="CC26" s="1020" t="str">
        <f t="shared" si="8"/>
        <v>-</v>
      </c>
      <c r="CD26" s="1020">
        <f t="shared" si="8"/>
        <v>337.037037037037</v>
      </c>
      <c r="CE26" s="1031">
        <f t="shared" si="8"/>
        <v>440.740740740741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</row>
    <row r="27" ht="30" customHeight="1" spans="2:89">
      <c r="B27" s="832"/>
      <c r="C27" s="832"/>
      <c r="D27" s="593" t="s">
        <v>129</v>
      </c>
      <c r="E27" s="825" t="s">
        <v>130</v>
      </c>
      <c r="F27" s="913" t="s">
        <v>172</v>
      </c>
      <c r="G27" s="913" t="s">
        <v>173</v>
      </c>
      <c r="H27" s="913" t="s">
        <v>174</v>
      </c>
      <c r="I27" s="913" t="s">
        <v>175</v>
      </c>
      <c r="J27" s="913" t="s">
        <v>176</v>
      </c>
      <c r="K27" s="928" t="s">
        <v>177</v>
      </c>
      <c r="L27" s="551">
        <v>9</v>
      </c>
      <c r="M27" s="923">
        <v>1</v>
      </c>
      <c r="N27" s="923">
        <v>3</v>
      </c>
      <c r="O27" s="923">
        <v>3</v>
      </c>
      <c r="P27" s="923">
        <v>2</v>
      </c>
      <c r="Q27" s="955">
        <v>7</v>
      </c>
      <c r="R27" s="971">
        <v>5</v>
      </c>
      <c r="S27" s="972">
        <v>10</v>
      </c>
      <c r="T27" s="972">
        <v>17</v>
      </c>
      <c r="U27" s="972">
        <v>8</v>
      </c>
      <c r="V27" s="972">
        <v>4</v>
      </c>
      <c r="W27" s="958">
        <v>15</v>
      </c>
      <c r="X27" s="971"/>
      <c r="Y27" s="972"/>
      <c r="Z27" s="972"/>
      <c r="AA27" s="972"/>
      <c r="AB27" s="972"/>
      <c r="AC27" s="958"/>
      <c r="AD27" s="551">
        <v>1</v>
      </c>
      <c r="AE27" s="923"/>
      <c r="AF27" s="923">
        <v>1</v>
      </c>
      <c r="AG27" s="923"/>
      <c r="AH27" s="923">
        <v>1</v>
      </c>
      <c r="AI27" s="955"/>
      <c r="AJ27" s="551">
        <v>2</v>
      </c>
      <c r="AK27" s="923">
        <v>1</v>
      </c>
      <c r="AL27" s="923">
        <v>2</v>
      </c>
      <c r="AM27" s="923"/>
      <c r="AN27" s="923">
        <v>1</v>
      </c>
      <c r="AO27" s="955"/>
      <c r="AP27" s="986">
        <v>2</v>
      </c>
      <c r="AQ27" s="987">
        <v>1</v>
      </c>
      <c r="AR27" s="987">
        <v>2</v>
      </c>
      <c r="AS27" s="987"/>
      <c r="AT27" s="987">
        <v>1</v>
      </c>
      <c r="AU27" s="988"/>
      <c r="AV27" s="986">
        <v>2</v>
      </c>
      <c r="AW27" s="987">
        <v>1</v>
      </c>
      <c r="AX27" s="987">
        <v>3</v>
      </c>
      <c r="AY27" s="987"/>
      <c r="AZ27" s="987">
        <v>1</v>
      </c>
      <c r="BA27" s="988"/>
      <c r="BB27" s="986">
        <v>0.39</v>
      </c>
      <c r="BC27" s="987">
        <v>0.12</v>
      </c>
      <c r="BD27" s="987">
        <v>0.41</v>
      </c>
      <c r="BE27" s="987"/>
      <c r="BF27" s="987">
        <v>0.27</v>
      </c>
      <c r="BG27" s="988"/>
      <c r="BH27" s="776">
        <f t="shared" si="0"/>
        <v>14</v>
      </c>
      <c r="BI27" s="777">
        <f t="shared" si="1"/>
        <v>11</v>
      </c>
      <c r="BJ27" s="777">
        <f t="shared" si="2"/>
        <v>20</v>
      </c>
      <c r="BK27" s="777">
        <f t="shared" si="3"/>
        <v>11</v>
      </c>
      <c r="BL27" s="777">
        <f t="shared" si="4"/>
        <v>6</v>
      </c>
      <c r="BM27" s="1005">
        <f>IF($A$1="补货",Q27+W27+AC27,Q27)</f>
        <v>22</v>
      </c>
      <c r="BN27" s="971"/>
      <c r="BO27" s="972"/>
      <c r="BP27" s="972"/>
      <c r="BQ27" s="972"/>
      <c r="BR27" s="972"/>
      <c r="BS27" s="958"/>
      <c r="BT27" s="791">
        <f t="shared" si="7"/>
        <v>14</v>
      </c>
      <c r="BU27" s="792">
        <f t="shared" si="7"/>
        <v>11</v>
      </c>
      <c r="BV27" s="792">
        <f t="shared" si="7"/>
        <v>20</v>
      </c>
      <c r="BW27" s="792">
        <f t="shared" si="7"/>
        <v>11</v>
      </c>
      <c r="BX27" s="792">
        <f t="shared" si="7"/>
        <v>6</v>
      </c>
      <c r="BY27" s="1016">
        <f t="shared" si="7"/>
        <v>22</v>
      </c>
      <c r="BZ27" s="1017">
        <f t="shared" si="8"/>
        <v>251.282051282051</v>
      </c>
      <c r="CA27" s="1018">
        <f t="shared" si="8"/>
        <v>641.666666666667</v>
      </c>
      <c r="CB27" s="1018">
        <f t="shared" si="8"/>
        <v>341.463414634146</v>
      </c>
      <c r="CC27" s="1018" t="str">
        <f t="shared" si="8"/>
        <v>-</v>
      </c>
      <c r="CD27" s="1018">
        <f t="shared" si="8"/>
        <v>155.555555555556</v>
      </c>
      <c r="CE27" s="1029" t="str">
        <f t="shared" si="8"/>
        <v>-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</row>
    <row r="28" ht="140.1" customHeight="1" spans="2:87">
      <c r="B28" s="822" t="s">
        <v>178</v>
      </c>
      <c r="C28" s="822"/>
      <c r="D28" s="593" t="s">
        <v>179</v>
      </c>
      <c r="E28" s="825" t="s">
        <v>179</v>
      </c>
      <c r="F28" s="916" t="s">
        <v>180</v>
      </c>
      <c r="G28" s="916" t="s">
        <v>181</v>
      </c>
      <c r="H28" s="916" t="s">
        <v>182</v>
      </c>
      <c r="I28" s="916" t="s">
        <v>183</v>
      </c>
      <c r="J28" s="931"/>
      <c r="K28" s="932"/>
      <c r="L28" s="933">
        <v>2</v>
      </c>
      <c r="M28" s="934">
        <v>2</v>
      </c>
      <c r="N28" s="934">
        <v>3</v>
      </c>
      <c r="O28" s="934">
        <v>8</v>
      </c>
      <c r="P28" s="935"/>
      <c r="Q28" s="973"/>
      <c r="R28" s="974">
        <v>3</v>
      </c>
      <c r="S28" s="975">
        <v>10</v>
      </c>
      <c r="T28" s="975"/>
      <c r="U28" s="975">
        <v>5</v>
      </c>
      <c r="V28" s="976"/>
      <c r="W28" s="977"/>
      <c r="X28" s="974"/>
      <c r="Y28" s="975"/>
      <c r="Z28" s="975">
        <v>5</v>
      </c>
      <c r="AA28" s="975"/>
      <c r="AB28" s="976"/>
      <c r="AC28" s="977"/>
      <c r="AD28" s="933"/>
      <c r="AE28" s="934"/>
      <c r="AF28" s="934"/>
      <c r="AG28" s="934"/>
      <c r="AH28" s="935"/>
      <c r="AI28" s="973"/>
      <c r="AJ28" s="933">
        <v>1</v>
      </c>
      <c r="AK28" s="934">
        <v>1</v>
      </c>
      <c r="AL28" s="934">
        <v>2</v>
      </c>
      <c r="AM28" s="934"/>
      <c r="AN28" s="935"/>
      <c r="AO28" s="973"/>
      <c r="AP28" s="994">
        <v>2</v>
      </c>
      <c r="AQ28" s="995">
        <v>1</v>
      </c>
      <c r="AR28" s="995">
        <v>2</v>
      </c>
      <c r="AS28" s="995"/>
      <c r="AT28" s="976"/>
      <c r="AU28" s="977"/>
      <c r="AV28" s="994">
        <v>2</v>
      </c>
      <c r="AW28" s="995">
        <v>1</v>
      </c>
      <c r="AX28" s="995">
        <v>2</v>
      </c>
      <c r="AY28" s="995"/>
      <c r="AZ28" s="976"/>
      <c r="BA28" s="977"/>
      <c r="BB28" s="994">
        <v>0.17</v>
      </c>
      <c r="BC28" s="995">
        <v>0.12</v>
      </c>
      <c r="BD28" s="995">
        <v>0.24</v>
      </c>
      <c r="BE28" s="995"/>
      <c r="BF28" s="976"/>
      <c r="BG28" s="977"/>
      <c r="BH28" s="1001">
        <f t="shared" ref="BH28:BK30" si="13">IF($A$1="补货",L28+R28+X28,L28)</f>
        <v>5</v>
      </c>
      <c r="BI28" s="1002">
        <f t="shared" si="13"/>
        <v>12</v>
      </c>
      <c r="BJ28" s="1002">
        <f t="shared" si="13"/>
        <v>8</v>
      </c>
      <c r="BK28" s="1002">
        <f t="shared" si="13"/>
        <v>13</v>
      </c>
      <c r="BL28" s="976"/>
      <c r="BM28" s="977"/>
      <c r="BN28" s="974"/>
      <c r="BO28" s="975"/>
      <c r="BP28" s="975"/>
      <c r="BQ28" s="975"/>
      <c r="BR28" s="976"/>
      <c r="BS28" s="977"/>
      <c r="BT28" s="1007">
        <f t="shared" si="7"/>
        <v>5</v>
      </c>
      <c r="BU28" s="1022">
        <f t="shared" si="7"/>
        <v>12</v>
      </c>
      <c r="BV28" s="1022">
        <f t="shared" si="7"/>
        <v>8</v>
      </c>
      <c r="BW28" s="1022">
        <f t="shared" si="7"/>
        <v>13</v>
      </c>
      <c r="BX28" s="976"/>
      <c r="BY28" s="977"/>
      <c r="BZ28" s="1023">
        <f t="shared" si="8"/>
        <v>205.882352941176</v>
      </c>
      <c r="CA28" s="1024">
        <f t="shared" si="8"/>
        <v>700</v>
      </c>
      <c r="CB28" s="1024">
        <f t="shared" si="8"/>
        <v>233.333333333333</v>
      </c>
      <c r="CC28" s="1024" t="str">
        <f t="shared" si="8"/>
        <v>-</v>
      </c>
      <c r="CD28" s="1032" t="str">
        <f t="shared" si="8"/>
        <v>-</v>
      </c>
      <c r="CE28" s="1033" t="str">
        <f t="shared" si="8"/>
        <v>-</v>
      </c>
      <c r="CF28">
        <v>1680</v>
      </c>
      <c r="CG28">
        <v>1680</v>
      </c>
      <c r="CH28">
        <v>1680</v>
      </c>
      <c r="CI28">
        <v>1680</v>
      </c>
    </row>
    <row r="29" ht="60" customHeight="1" spans="2:88">
      <c r="B29" s="580" t="s">
        <v>184</v>
      </c>
      <c r="C29" s="580"/>
      <c r="D29" s="593" t="s">
        <v>23</v>
      </c>
      <c r="E29" s="825" t="s">
        <v>24</v>
      </c>
      <c r="F29" s="914" t="s">
        <v>185</v>
      </c>
      <c r="G29" s="914" t="s">
        <v>186</v>
      </c>
      <c r="H29" s="914" t="s">
        <v>187</v>
      </c>
      <c r="I29" s="914" t="s">
        <v>188</v>
      </c>
      <c r="J29" s="914" t="s">
        <v>189</v>
      </c>
      <c r="K29" s="924"/>
      <c r="L29" s="677">
        <v>2</v>
      </c>
      <c r="M29" s="678">
        <v>6</v>
      </c>
      <c r="N29" s="678">
        <v>9</v>
      </c>
      <c r="O29" s="678">
        <v>3</v>
      </c>
      <c r="P29" s="678">
        <v>7</v>
      </c>
      <c r="Q29" s="939"/>
      <c r="R29" s="965">
        <v>10</v>
      </c>
      <c r="S29" s="966">
        <v>15</v>
      </c>
      <c r="T29" s="966">
        <v>65</v>
      </c>
      <c r="U29" s="966">
        <v>25</v>
      </c>
      <c r="V29" s="966">
        <v>24</v>
      </c>
      <c r="W29" s="942"/>
      <c r="X29" s="965"/>
      <c r="Y29" s="966"/>
      <c r="Z29" s="966"/>
      <c r="AA29" s="966"/>
      <c r="AB29" s="966"/>
      <c r="AC29" s="942"/>
      <c r="AD29" s="677"/>
      <c r="AE29" s="678"/>
      <c r="AF29" s="678">
        <v>3</v>
      </c>
      <c r="AG29" s="678">
        <v>4</v>
      </c>
      <c r="AH29" s="678">
        <v>4</v>
      </c>
      <c r="AI29" s="939"/>
      <c r="AJ29" s="677">
        <v>1</v>
      </c>
      <c r="AK29" s="678">
        <v>2</v>
      </c>
      <c r="AL29" s="678">
        <v>8</v>
      </c>
      <c r="AM29" s="678">
        <v>12</v>
      </c>
      <c r="AN29" s="678">
        <v>6</v>
      </c>
      <c r="AO29" s="939"/>
      <c r="AP29" s="981">
        <v>1</v>
      </c>
      <c r="AQ29" s="982">
        <v>2</v>
      </c>
      <c r="AR29" s="982">
        <v>10</v>
      </c>
      <c r="AS29" s="982">
        <v>13</v>
      </c>
      <c r="AT29" s="982">
        <v>8</v>
      </c>
      <c r="AU29" s="942"/>
      <c r="AV29" s="981">
        <v>2</v>
      </c>
      <c r="AW29" s="982">
        <v>3</v>
      </c>
      <c r="AX29" s="982">
        <v>13</v>
      </c>
      <c r="AY29" s="982">
        <v>13</v>
      </c>
      <c r="AZ29" s="982">
        <v>8</v>
      </c>
      <c r="BA29" s="942"/>
      <c r="BB29" s="981">
        <v>0.14</v>
      </c>
      <c r="BC29" s="982">
        <v>0.26</v>
      </c>
      <c r="BD29" s="982">
        <v>1.56</v>
      </c>
      <c r="BE29" s="982">
        <v>2.45</v>
      </c>
      <c r="BF29" s="982">
        <v>1.77</v>
      </c>
      <c r="BG29" s="942"/>
      <c r="BH29" s="999">
        <f t="shared" si="13"/>
        <v>12</v>
      </c>
      <c r="BI29" s="773">
        <f t="shared" si="13"/>
        <v>21</v>
      </c>
      <c r="BJ29" s="773">
        <f t="shared" si="13"/>
        <v>74</v>
      </c>
      <c r="BK29" s="773">
        <f t="shared" si="13"/>
        <v>28</v>
      </c>
      <c r="BL29" s="773">
        <f>IF($A$1="补货",P29+V29+AB29,P29)</f>
        <v>31</v>
      </c>
      <c r="BM29" s="942"/>
      <c r="BN29" s="965"/>
      <c r="BO29" s="966"/>
      <c r="BP29" s="966"/>
      <c r="BQ29" s="966">
        <v>5</v>
      </c>
      <c r="BR29" s="966"/>
      <c r="BS29" s="942"/>
      <c r="BT29" s="772">
        <f t="shared" si="7"/>
        <v>12</v>
      </c>
      <c r="BU29" s="788">
        <f t="shared" si="7"/>
        <v>21</v>
      </c>
      <c r="BV29" s="788">
        <f t="shared" si="7"/>
        <v>74</v>
      </c>
      <c r="BW29" s="788">
        <f t="shared" si="7"/>
        <v>33</v>
      </c>
      <c r="BX29" s="788">
        <f t="shared" si="7"/>
        <v>31</v>
      </c>
      <c r="BY29" s="942"/>
      <c r="BZ29" s="1008">
        <f t="shared" si="8"/>
        <v>600</v>
      </c>
      <c r="CA29" s="1009">
        <f t="shared" si="8"/>
        <v>565.384615384615</v>
      </c>
      <c r="CB29" s="1009">
        <f t="shared" si="8"/>
        <v>332.051282051282</v>
      </c>
      <c r="CC29" s="1009">
        <f t="shared" si="8"/>
        <v>94.2857142857143</v>
      </c>
      <c r="CD29" s="1009">
        <f t="shared" si="8"/>
        <v>122.598870056497</v>
      </c>
      <c r="CE29" s="1025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</row>
    <row r="30" ht="60" customHeight="1" spans="2:88">
      <c r="B30" s="832"/>
      <c r="C30" s="832"/>
      <c r="D30" s="593" t="s">
        <v>30</v>
      </c>
      <c r="E30" s="825" t="s">
        <v>31</v>
      </c>
      <c r="F30" s="913" t="s">
        <v>190</v>
      </c>
      <c r="G30" s="913" t="s">
        <v>191</v>
      </c>
      <c r="H30" s="913" t="s">
        <v>192</v>
      </c>
      <c r="I30" s="913" t="s">
        <v>193</v>
      </c>
      <c r="J30" s="913" t="s">
        <v>194</v>
      </c>
      <c r="K30" s="926"/>
      <c r="L30" s="683">
        <v>6</v>
      </c>
      <c r="M30" s="684">
        <v>2</v>
      </c>
      <c r="N30" s="684">
        <v>4</v>
      </c>
      <c r="O30" s="684">
        <v>6</v>
      </c>
      <c r="P30" s="684">
        <v>2</v>
      </c>
      <c r="Q30" s="948"/>
      <c r="R30" s="971">
        <v>14</v>
      </c>
      <c r="S30" s="972">
        <v>18</v>
      </c>
      <c r="T30" s="972">
        <v>5</v>
      </c>
      <c r="U30" s="972">
        <v>13</v>
      </c>
      <c r="V30" s="972">
        <v>19</v>
      </c>
      <c r="W30" s="951"/>
      <c r="X30" s="971"/>
      <c r="Y30" s="972"/>
      <c r="Z30" s="972"/>
      <c r="AA30" s="972"/>
      <c r="AB30" s="972"/>
      <c r="AC30" s="951"/>
      <c r="AD30" s="683">
        <v>1</v>
      </c>
      <c r="AE30" s="684">
        <v>1</v>
      </c>
      <c r="AF30" s="684"/>
      <c r="AG30" s="684">
        <v>3</v>
      </c>
      <c r="AH30" s="684">
        <v>1</v>
      </c>
      <c r="AI30" s="948"/>
      <c r="AJ30" s="683">
        <v>1</v>
      </c>
      <c r="AK30" s="684">
        <v>2</v>
      </c>
      <c r="AL30" s="684">
        <v>4</v>
      </c>
      <c r="AM30" s="684">
        <v>8</v>
      </c>
      <c r="AN30" s="684">
        <v>4</v>
      </c>
      <c r="AO30" s="948"/>
      <c r="AP30" s="986">
        <v>1</v>
      </c>
      <c r="AQ30" s="987">
        <v>2</v>
      </c>
      <c r="AR30" s="987">
        <v>4</v>
      </c>
      <c r="AS30" s="987">
        <v>14</v>
      </c>
      <c r="AT30" s="987">
        <v>6</v>
      </c>
      <c r="AU30" s="951"/>
      <c r="AV30" s="986">
        <v>1</v>
      </c>
      <c r="AW30" s="987">
        <v>3</v>
      </c>
      <c r="AX30" s="987">
        <v>6</v>
      </c>
      <c r="AY30" s="987">
        <v>15</v>
      </c>
      <c r="AZ30" s="987">
        <v>9</v>
      </c>
      <c r="BA30" s="951"/>
      <c r="BB30" s="986">
        <v>0.27</v>
      </c>
      <c r="BC30" s="987">
        <v>0.41</v>
      </c>
      <c r="BD30" s="987">
        <v>0.51</v>
      </c>
      <c r="BE30" s="987">
        <v>2.43</v>
      </c>
      <c r="BF30" s="987">
        <v>0.78</v>
      </c>
      <c r="BG30" s="951"/>
      <c r="BH30" s="776">
        <f t="shared" si="13"/>
        <v>20</v>
      </c>
      <c r="BI30" s="777">
        <f t="shared" si="13"/>
        <v>20</v>
      </c>
      <c r="BJ30" s="777">
        <f t="shared" si="13"/>
        <v>9</v>
      </c>
      <c r="BK30" s="777">
        <f t="shared" si="13"/>
        <v>19</v>
      </c>
      <c r="BL30" s="777">
        <f>IF($A$1="补货",P30+V30+AB30,P30)</f>
        <v>21</v>
      </c>
      <c r="BM30" s="951"/>
      <c r="BN30" s="971"/>
      <c r="BO30" s="972"/>
      <c r="BP30" s="972"/>
      <c r="BQ30" s="972">
        <v>5</v>
      </c>
      <c r="BR30" s="972">
        <v>3</v>
      </c>
      <c r="BS30" s="951"/>
      <c r="BT30" s="791">
        <f t="shared" si="7"/>
        <v>20</v>
      </c>
      <c r="BU30" s="792">
        <f t="shared" si="7"/>
        <v>20</v>
      </c>
      <c r="BV30" s="792">
        <f t="shared" si="7"/>
        <v>9</v>
      </c>
      <c r="BW30" s="792">
        <f t="shared" si="7"/>
        <v>24</v>
      </c>
      <c r="BX30" s="792">
        <f t="shared" si="7"/>
        <v>24</v>
      </c>
      <c r="BY30" s="951"/>
      <c r="BZ30" s="1017">
        <f t="shared" si="8"/>
        <v>518.518518518518</v>
      </c>
      <c r="CA30" s="1018">
        <f t="shared" si="8"/>
        <v>341.463414634146</v>
      </c>
      <c r="CB30" s="1018">
        <f t="shared" si="8"/>
        <v>123.529411764706</v>
      </c>
      <c r="CC30" s="1018">
        <f t="shared" si="8"/>
        <v>69.1358024691358</v>
      </c>
      <c r="CD30" s="1018">
        <f t="shared" si="8"/>
        <v>215.384615384615</v>
      </c>
      <c r="CE30" s="1027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13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195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16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16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16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16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5</v>
      </c>
      <c r="M18" s="104">
        <f t="shared" si="0"/>
        <v>53.5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16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16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2</v>
      </c>
      <c r="M25" s="104">
        <f t="shared" si="0"/>
        <v>26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16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2</v>
      </c>
      <c r="M27" s="114">
        <f t="shared" si="0"/>
        <v>24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16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16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16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16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2</v>
      </c>
      <c r="M47" s="118">
        <f t="shared" si="0"/>
        <v>21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16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2</v>
      </c>
      <c r="M51" s="118">
        <f t="shared" si="0"/>
        <v>24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16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16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16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16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16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16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16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16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16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16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16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16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16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16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16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16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16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16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16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16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16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16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16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16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16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16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16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16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16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16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16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17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16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16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2</v>
      </c>
      <c r="M170" s="104">
        <f t="shared" si="6"/>
        <v>26</v>
      </c>
    </row>
    <row r="171" ht="50.1" customHeight="1" spans="2:13">
      <c r="B171" s="254"/>
      <c r="C171" s="254"/>
      <c r="D171" s="64" t="s">
        <v>693</v>
      </c>
      <c r="E171" s="248"/>
      <c r="F171" s="67" t="s">
        <v>16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16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16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16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17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16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17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16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17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16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17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16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17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16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5</v>
      </c>
      <c r="M205" s="282">
        <f t="shared" si="8"/>
        <v>83.3333333333333</v>
      </c>
    </row>
    <row r="206" ht="150" customHeight="1" spans="2:13">
      <c r="B206" s="63"/>
      <c r="C206" s="254"/>
      <c r="D206" s="272" t="s">
        <v>265</v>
      </c>
      <c r="E206" s="273"/>
      <c r="F206" s="274" t="s">
        <v>732</v>
      </c>
      <c r="G206" s="275" t="s">
        <v>733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195</v>
      </c>
      <c r="T3" s="40" t="s">
        <v>10</v>
      </c>
      <c r="U3" s="41" t="s">
        <v>777</v>
      </c>
      <c r="V3" s="42" t="s">
        <v>778</v>
      </c>
    </row>
    <row r="4" customHeight="1" spans="2:22">
      <c r="B4" s="6"/>
      <c r="C4" s="7" t="s">
        <v>1580</v>
      </c>
      <c r="D4" s="8" t="s">
        <v>1581</v>
      </c>
      <c r="E4" s="8"/>
      <c r="F4" s="9"/>
      <c r="G4" s="10" t="s">
        <v>1582</v>
      </c>
      <c r="H4" s="11">
        <v>798</v>
      </c>
      <c r="I4" s="31"/>
      <c r="J4" s="32">
        <v>1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1</v>
      </c>
      <c r="S4" s="45"/>
      <c r="T4" s="45">
        <f t="shared" ref="T4:T14" si="0">R4+S4</f>
        <v>1</v>
      </c>
      <c r="U4" s="33" t="str">
        <f t="shared" ref="U4:U14" si="1">IF(Q4&gt;0,T4/Q4*7,"-")</f>
        <v>-</v>
      </c>
      <c r="V4" s="46" t="s">
        <v>783</v>
      </c>
    </row>
    <row r="5" customHeight="1" spans="2:22">
      <c r="B5" s="6"/>
      <c r="C5" s="7" t="s">
        <v>1583</v>
      </c>
      <c r="D5" s="8" t="s">
        <v>1584</v>
      </c>
      <c r="E5" s="8"/>
      <c r="F5" s="9"/>
      <c r="G5" s="10" t="s">
        <v>1585</v>
      </c>
      <c r="H5" s="11">
        <v>798</v>
      </c>
      <c r="I5" s="31"/>
      <c r="J5" s="32">
        <v>1</v>
      </c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1</v>
      </c>
      <c r="S5" s="45"/>
      <c r="T5" s="45">
        <f t="shared" si="0"/>
        <v>1</v>
      </c>
      <c r="U5" s="33" t="str">
        <f t="shared" si="1"/>
        <v>-</v>
      </c>
      <c r="V5" s="46" t="s">
        <v>783</v>
      </c>
    </row>
    <row r="6" customHeight="1" spans="2:22">
      <c r="B6" s="6"/>
      <c r="C6" s="7" t="s">
        <v>1586</v>
      </c>
      <c r="D6" s="8" t="s">
        <v>1587</v>
      </c>
      <c r="E6" s="8"/>
      <c r="F6" s="9"/>
      <c r="G6" s="10" t="s">
        <v>1588</v>
      </c>
      <c r="H6" s="11">
        <v>798</v>
      </c>
      <c r="I6" s="31"/>
      <c r="J6" s="32">
        <v>1</v>
      </c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1</v>
      </c>
      <c r="S6" s="45"/>
      <c r="T6" s="45">
        <f t="shared" si="0"/>
        <v>1</v>
      </c>
      <c r="U6" s="33" t="str">
        <f t="shared" si="1"/>
        <v>-</v>
      </c>
      <c r="V6" s="46" t="s">
        <v>783</v>
      </c>
    </row>
    <row r="7" customHeight="1" spans="2:22">
      <c r="B7" s="6"/>
      <c r="C7" s="7" t="s">
        <v>1589</v>
      </c>
      <c r="D7" s="8" t="s">
        <v>1590</v>
      </c>
      <c r="E7" s="8"/>
      <c r="F7" s="9"/>
      <c r="G7" s="10" t="s">
        <v>1591</v>
      </c>
      <c r="H7" s="11">
        <v>798</v>
      </c>
      <c r="I7" s="31"/>
      <c r="J7" s="32">
        <v>1</v>
      </c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1</v>
      </c>
      <c r="S7" s="45"/>
      <c r="T7" s="45">
        <f t="shared" si="0"/>
        <v>1</v>
      </c>
      <c r="U7" s="33" t="str">
        <f t="shared" si="1"/>
        <v>-</v>
      </c>
      <c r="V7" s="46" t="s">
        <v>783</v>
      </c>
    </row>
    <row r="8" customHeight="1" spans="2:22">
      <c r="B8" s="6"/>
      <c r="C8" s="7" t="s">
        <v>1592</v>
      </c>
      <c r="D8" s="8" t="s">
        <v>1593</v>
      </c>
      <c r="E8" s="8"/>
      <c r="F8" s="9"/>
      <c r="G8" s="10" t="s">
        <v>1594</v>
      </c>
      <c r="H8" s="11">
        <v>798</v>
      </c>
      <c r="I8" s="31"/>
      <c r="J8" s="32">
        <v>1</v>
      </c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1</v>
      </c>
      <c r="S8" s="45"/>
      <c r="T8" s="45">
        <f t="shared" si="0"/>
        <v>1</v>
      </c>
      <c r="U8" s="33" t="str">
        <f t="shared" si="1"/>
        <v>-</v>
      </c>
      <c r="V8" s="46" t="s">
        <v>783</v>
      </c>
    </row>
    <row r="9" customHeight="1" spans="2:22">
      <c r="B9" s="6"/>
      <c r="C9" s="7" t="s">
        <v>1595</v>
      </c>
      <c r="D9" s="8" t="s">
        <v>1596</v>
      </c>
      <c r="E9" s="8"/>
      <c r="F9" s="9"/>
      <c r="G9" s="10" t="s">
        <v>1597</v>
      </c>
      <c r="H9" s="11">
        <v>798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783</v>
      </c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9"/>
      <c r="H2" s="579"/>
      <c r="I2" s="579"/>
      <c r="J2" s="579"/>
      <c r="K2" s="693"/>
      <c r="L2" s="525" t="s">
        <v>196</v>
      </c>
      <c r="M2" s="579"/>
      <c r="N2" s="579"/>
      <c r="O2" s="579"/>
      <c r="P2" s="579"/>
      <c r="Q2" s="693"/>
      <c r="R2" s="862" t="s">
        <v>197</v>
      </c>
      <c r="S2" s="525" t="s">
        <v>198</v>
      </c>
      <c r="T2" s="579"/>
      <c r="U2" s="579"/>
      <c r="V2" s="579"/>
      <c r="W2" s="579"/>
      <c r="X2" s="630"/>
    </row>
    <row r="3" s="475" customFormat="1" ht="26.25" spans="2:24">
      <c r="B3" s="822" t="s">
        <v>12</v>
      </c>
      <c r="C3" s="822" t="s">
        <v>13</v>
      </c>
      <c r="D3" s="822" t="s">
        <v>14</v>
      </c>
      <c r="E3" s="823" t="s">
        <v>15</v>
      </c>
      <c r="F3" s="824" t="s">
        <v>16</v>
      </c>
      <c r="G3" s="822" t="s">
        <v>17</v>
      </c>
      <c r="H3" s="822" t="s">
        <v>18</v>
      </c>
      <c r="I3" s="822" t="s">
        <v>19</v>
      </c>
      <c r="J3" s="822" t="s">
        <v>20</v>
      </c>
      <c r="K3" s="840" t="s">
        <v>21</v>
      </c>
      <c r="L3" s="824" t="s">
        <v>16</v>
      </c>
      <c r="M3" s="822" t="s">
        <v>17</v>
      </c>
      <c r="N3" s="822" t="s">
        <v>18</v>
      </c>
      <c r="O3" s="822" t="s">
        <v>19</v>
      </c>
      <c r="P3" s="822" t="s">
        <v>20</v>
      </c>
      <c r="Q3" s="840" t="s">
        <v>21</v>
      </c>
      <c r="R3" s="863"/>
      <c r="S3" s="824" t="s">
        <v>16</v>
      </c>
      <c r="T3" s="822" t="s">
        <v>17</v>
      </c>
      <c r="U3" s="822" t="s">
        <v>18</v>
      </c>
      <c r="V3" s="822" t="s">
        <v>19</v>
      </c>
      <c r="W3" s="822" t="s">
        <v>20</v>
      </c>
      <c r="X3" s="840" t="s">
        <v>21</v>
      </c>
    </row>
    <row r="4" ht="30" customHeight="1" spans="2:24">
      <c r="B4" s="580" t="s">
        <v>22</v>
      </c>
      <c r="C4" s="580"/>
      <c r="D4" s="593" t="s">
        <v>23</v>
      </c>
      <c r="E4" s="825" t="s">
        <v>24</v>
      </c>
      <c r="F4" s="826">
        <f>'在庫（雨衣）'!BN4</f>
        <v>0</v>
      </c>
      <c r="G4" s="827">
        <f>'在庫（雨衣）'!BO4</f>
        <v>0</v>
      </c>
      <c r="H4" s="827">
        <f>'在庫（雨衣）'!BP4</f>
        <v>0</v>
      </c>
      <c r="I4" s="827">
        <f>'在庫（雨衣）'!BQ4</f>
        <v>0</v>
      </c>
      <c r="J4" s="827">
        <f>'在庫（雨衣）'!BR4</f>
        <v>0</v>
      </c>
      <c r="K4" s="841">
        <f>'在庫（雨衣）'!BS4</f>
        <v>0</v>
      </c>
      <c r="L4" s="842">
        <v>28</v>
      </c>
      <c r="M4" s="843">
        <v>28</v>
      </c>
      <c r="N4" s="843">
        <v>28</v>
      </c>
      <c r="O4" s="843">
        <v>28</v>
      </c>
      <c r="P4" s="843">
        <v>28</v>
      </c>
      <c r="Q4" s="849"/>
      <c r="R4" s="864">
        <f>SUM(F4:F6)*L4+SUM(G4:G6)*M4+SUM(H4:H6)*N4+SUM(I4:I6)*O4+SUM(J4:J6)*P4+SUM(K4:K6)*Q4</f>
        <v>0</v>
      </c>
      <c r="S4" s="865" t="s">
        <v>25</v>
      </c>
      <c r="T4" s="866" t="s">
        <v>26</v>
      </c>
      <c r="U4" s="866" t="s">
        <v>27</v>
      </c>
      <c r="V4" s="866" t="s">
        <v>28</v>
      </c>
      <c r="W4" s="866" t="s">
        <v>29</v>
      </c>
      <c r="X4" s="867"/>
    </row>
    <row r="5" ht="30" customHeight="1" spans="2:24">
      <c r="B5" s="828"/>
      <c r="C5" s="828"/>
      <c r="D5" s="593" t="s">
        <v>30</v>
      </c>
      <c r="E5" s="825" t="s">
        <v>31</v>
      </c>
      <c r="F5" s="829">
        <f>'在庫（雨衣）'!BN5</f>
        <v>0</v>
      </c>
      <c r="G5" s="830">
        <f>'在庫（雨衣）'!BO5</f>
        <v>0</v>
      </c>
      <c r="H5" s="831">
        <f>'在庫（雨衣）'!BP5</f>
        <v>0</v>
      </c>
      <c r="I5" s="830">
        <f>'在庫（雨衣）'!BQ5</f>
        <v>0</v>
      </c>
      <c r="J5" s="830">
        <f>'在庫（雨衣）'!BR5</f>
        <v>0</v>
      </c>
      <c r="K5" s="841">
        <f>'在庫（雨衣）'!BS5</f>
        <v>0</v>
      </c>
      <c r="L5" s="844">
        <v>28</v>
      </c>
      <c r="M5" s="845">
        <v>28</v>
      </c>
      <c r="N5" s="845">
        <v>28</v>
      </c>
      <c r="O5" s="845">
        <v>28</v>
      </c>
      <c r="P5" s="845">
        <v>28</v>
      </c>
      <c r="Q5" s="841"/>
      <c r="R5" s="868"/>
      <c r="S5" s="869" t="s">
        <v>32</v>
      </c>
      <c r="T5" s="870" t="s">
        <v>33</v>
      </c>
      <c r="U5" s="870" t="s">
        <v>34</v>
      </c>
      <c r="V5" s="870" t="s">
        <v>35</v>
      </c>
      <c r="W5" s="870" t="s">
        <v>36</v>
      </c>
      <c r="X5" s="871"/>
    </row>
    <row r="6" ht="30" customHeight="1" spans="2:24">
      <c r="B6" s="832"/>
      <c r="C6" s="832"/>
      <c r="D6" s="593" t="s">
        <v>37</v>
      </c>
      <c r="E6" s="825" t="s">
        <v>38</v>
      </c>
      <c r="F6" s="833">
        <f>'在庫（雨衣）'!BN6</f>
        <v>0</v>
      </c>
      <c r="G6" s="834">
        <f>'在庫（雨衣）'!BO6</f>
        <v>0</v>
      </c>
      <c r="H6" s="834">
        <f>'在庫（雨衣）'!BP6</f>
        <v>0</v>
      </c>
      <c r="I6" s="834">
        <f>'在庫（雨衣）'!BQ6</f>
        <v>0</v>
      </c>
      <c r="J6" s="834">
        <f>'在庫（雨衣）'!BR6</f>
        <v>0</v>
      </c>
      <c r="K6" s="846">
        <f>'在庫（雨衣）'!BS6</f>
        <v>0</v>
      </c>
      <c r="L6" s="847">
        <v>28</v>
      </c>
      <c r="M6" s="848">
        <v>28</v>
      </c>
      <c r="N6" s="848">
        <v>28</v>
      </c>
      <c r="O6" s="848">
        <v>28</v>
      </c>
      <c r="P6" s="848">
        <v>28</v>
      </c>
      <c r="Q6" s="846"/>
      <c r="R6" s="872"/>
      <c r="S6" s="873" t="s">
        <v>39</v>
      </c>
      <c r="T6" s="874" t="s">
        <v>40</v>
      </c>
      <c r="U6" s="874" t="s">
        <v>41</v>
      </c>
      <c r="V6" s="875" t="s">
        <v>42</v>
      </c>
      <c r="W6" s="875" t="s">
        <v>43</v>
      </c>
      <c r="X6" s="876"/>
    </row>
    <row r="7" ht="30" customHeight="1" spans="2:24">
      <c r="B7" s="580" t="s">
        <v>44</v>
      </c>
      <c r="C7" s="580"/>
      <c r="D7" s="593" t="s">
        <v>45</v>
      </c>
      <c r="E7" s="825" t="s">
        <v>46</v>
      </c>
      <c r="F7" s="835">
        <f>'在庫（雨衣）'!BN7</f>
        <v>0</v>
      </c>
      <c r="G7" s="827">
        <f>'在庫（雨衣）'!BO7</f>
        <v>0</v>
      </c>
      <c r="H7" s="827">
        <f>'在庫（雨衣）'!BP7</f>
        <v>0</v>
      </c>
      <c r="I7" s="827">
        <f>'在庫（雨衣）'!BQ7</f>
        <v>0</v>
      </c>
      <c r="J7" s="827">
        <f>'在庫（雨衣）'!BR7</f>
        <v>0</v>
      </c>
      <c r="K7" s="849">
        <f>'在庫（雨衣）'!BS7</f>
        <v>0</v>
      </c>
      <c r="L7" s="842">
        <v>34</v>
      </c>
      <c r="M7" s="843">
        <v>34</v>
      </c>
      <c r="N7" s="843">
        <v>34</v>
      </c>
      <c r="O7" s="843">
        <v>34</v>
      </c>
      <c r="P7" s="843">
        <v>34</v>
      </c>
      <c r="Q7" s="849"/>
      <c r="R7" s="877">
        <f>SUM(F7:F10)*L7+SUM(G7:G10)*M7+SUM(H7:H10)*N7+SUM(I7:I10)*O7+SUM(J7:J10)*P7+SUM(K7:K10)*Q7</f>
        <v>0</v>
      </c>
      <c r="S7" s="878" t="s">
        <v>47</v>
      </c>
      <c r="T7" s="879" t="s">
        <v>48</v>
      </c>
      <c r="U7" s="879" t="s">
        <v>49</v>
      </c>
      <c r="V7" s="879" t="s">
        <v>50</v>
      </c>
      <c r="W7" s="866" t="s">
        <v>51</v>
      </c>
      <c r="X7" s="880"/>
    </row>
    <row r="8" ht="30" customHeight="1" spans="2:24">
      <c r="B8" s="828"/>
      <c r="C8" s="828"/>
      <c r="D8" s="593" t="s">
        <v>52</v>
      </c>
      <c r="E8" s="825" t="s">
        <v>53</v>
      </c>
      <c r="F8" s="836">
        <f>'在庫（雨衣）'!BN8</f>
        <v>0</v>
      </c>
      <c r="G8" s="830">
        <f>'在庫（雨衣）'!BO8</f>
        <v>0</v>
      </c>
      <c r="H8" s="830">
        <f>'在庫（雨衣）'!BP8</f>
        <v>0</v>
      </c>
      <c r="I8" s="830">
        <f>'在庫（雨衣）'!BQ8</f>
        <v>0</v>
      </c>
      <c r="J8" s="830">
        <f>'在庫（雨衣）'!BR8</f>
        <v>0</v>
      </c>
      <c r="K8" s="841">
        <f>'在庫（雨衣）'!BS8</f>
        <v>0</v>
      </c>
      <c r="L8" s="844">
        <v>34</v>
      </c>
      <c r="M8" s="845">
        <v>34</v>
      </c>
      <c r="N8" s="845">
        <v>34</v>
      </c>
      <c r="O8" s="845">
        <v>34</v>
      </c>
      <c r="P8" s="845">
        <v>34</v>
      </c>
      <c r="Q8" s="841"/>
      <c r="R8" s="868"/>
      <c r="S8" s="881" t="s">
        <v>54</v>
      </c>
      <c r="T8" s="882" t="s">
        <v>55</v>
      </c>
      <c r="U8" s="882" t="s">
        <v>56</v>
      </c>
      <c r="V8" s="870" t="s">
        <v>57</v>
      </c>
      <c r="W8" s="870" t="s">
        <v>58</v>
      </c>
      <c r="X8" s="883"/>
    </row>
    <row r="9" ht="30" customHeight="1" spans="2:24">
      <c r="B9" s="828"/>
      <c r="C9" s="828"/>
      <c r="D9" s="593" t="s">
        <v>59</v>
      </c>
      <c r="E9" s="825" t="s">
        <v>60</v>
      </c>
      <c r="F9" s="836">
        <f>'在庫（雨衣）'!BN9</f>
        <v>0</v>
      </c>
      <c r="G9" s="830">
        <f>'在庫（雨衣）'!BO9</f>
        <v>0</v>
      </c>
      <c r="H9" s="830">
        <f>'在庫（雨衣）'!BP9</f>
        <v>0</v>
      </c>
      <c r="I9" s="830">
        <f>'在庫（雨衣）'!BQ9</f>
        <v>0</v>
      </c>
      <c r="J9" s="830">
        <f>'在庫（雨衣）'!BR9</f>
        <v>0</v>
      </c>
      <c r="K9" s="841">
        <f>'在庫（雨衣）'!BS9</f>
        <v>0</v>
      </c>
      <c r="L9" s="844">
        <v>34</v>
      </c>
      <c r="M9" s="845">
        <v>34</v>
      </c>
      <c r="N9" s="845">
        <v>34</v>
      </c>
      <c r="O9" s="845">
        <v>34</v>
      </c>
      <c r="P9" s="845">
        <v>34</v>
      </c>
      <c r="Q9" s="841"/>
      <c r="R9" s="868"/>
      <c r="S9" s="881" t="s">
        <v>61</v>
      </c>
      <c r="T9" s="882" t="s">
        <v>62</v>
      </c>
      <c r="U9" s="882" t="s">
        <v>63</v>
      </c>
      <c r="V9" s="870" t="s">
        <v>64</v>
      </c>
      <c r="W9" s="870" t="s">
        <v>65</v>
      </c>
      <c r="X9" s="883"/>
    </row>
    <row r="10" ht="30" customHeight="1" spans="2:24">
      <c r="B10" s="832"/>
      <c r="C10" s="832"/>
      <c r="D10" s="593" t="s">
        <v>66</v>
      </c>
      <c r="E10" s="825" t="s">
        <v>67</v>
      </c>
      <c r="F10" s="833">
        <f>'在庫（雨衣）'!BN10</f>
        <v>0</v>
      </c>
      <c r="G10" s="834">
        <f>'在庫（雨衣）'!BO10</f>
        <v>0</v>
      </c>
      <c r="H10" s="834">
        <f>'在庫（雨衣）'!BP10</f>
        <v>0</v>
      </c>
      <c r="I10" s="834">
        <f>'在庫（雨衣）'!BQ10</f>
        <v>0</v>
      </c>
      <c r="J10" s="834">
        <f>'在庫（雨衣）'!BR10</f>
        <v>0</v>
      </c>
      <c r="K10" s="846">
        <f>'在庫（雨衣）'!BS10</f>
        <v>0</v>
      </c>
      <c r="L10" s="847">
        <v>34</v>
      </c>
      <c r="M10" s="848">
        <v>34</v>
      </c>
      <c r="N10" s="848">
        <v>34</v>
      </c>
      <c r="O10" s="848">
        <v>34</v>
      </c>
      <c r="P10" s="848">
        <v>34</v>
      </c>
      <c r="Q10" s="846"/>
      <c r="R10" s="872"/>
      <c r="S10" s="873" t="s">
        <v>68</v>
      </c>
      <c r="T10" s="874" t="s">
        <v>69</v>
      </c>
      <c r="U10" s="874" t="s">
        <v>70</v>
      </c>
      <c r="V10" s="875" t="s">
        <v>71</v>
      </c>
      <c r="W10" s="875" t="s">
        <v>72</v>
      </c>
      <c r="X10" s="884"/>
    </row>
    <row r="11" ht="60" customHeight="1" spans="2:24">
      <c r="B11" s="580" t="s">
        <v>73</v>
      </c>
      <c r="C11" s="580"/>
      <c r="D11" s="593" t="s">
        <v>23</v>
      </c>
      <c r="E11" s="825" t="s">
        <v>24</v>
      </c>
      <c r="F11" s="835">
        <f>'在庫（雨衣）'!BN11</f>
        <v>0</v>
      </c>
      <c r="G11" s="827">
        <f>'在庫（雨衣）'!BO11</f>
        <v>0</v>
      </c>
      <c r="H11" s="827">
        <f>'在庫（雨衣）'!BP11</f>
        <v>0</v>
      </c>
      <c r="I11" s="827">
        <f>'在庫（雨衣）'!BQ11</f>
        <v>0</v>
      </c>
      <c r="J11" s="827">
        <f>'在庫（雨衣）'!BR11</f>
        <v>0</v>
      </c>
      <c r="K11" s="850">
        <f>'在庫（雨衣）'!BS11</f>
        <v>0</v>
      </c>
      <c r="L11" s="842">
        <v>36</v>
      </c>
      <c r="M11" s="843">
        <v>36</v>
      </c>
      <c r="N11" s="843">
        <v>36</v>
      </c>
      <c r="O11" s="843">
        <v>36</v>
      </c>
      <c r="P11" s="843">
        <v>36</v>
      </c>
      <c r="Q11" s="885">
        <v>36</v>
      </c>
      <c r="R11" s="877">
        <f>SUM(F11:F12)*L11+SUM(G11:G12)*M11+SUM(H11:H12)*N11+SUM(I11:I12)*O11+SUM(J11:J12)*P11+SUM(K11:K12)*Q11</f>
        <v>72</v>
      </c>
      <c r="S11" s="878" t="s">
        <v>74</v>
      </c>
      <c r="T11" s="879" t="s">
        <v>75</v>
      </c>
      <c r="U11" s="879" t="s">
        <v>76</v>
      </c>
      <c r="V11" s="866" t="s">
        <v>77</v>
      </c>
      <c r="W11" s="866" t="s">
        <v>78</v>
      </c>
      <c r="X11" s="886" t="s">
        <v>79</v>
      </c>
    </row>
    <row r="12" ht="60" customHeight="1" spans="2:24">
      <c r="B12" s="828"/>
      <c r="C12" s="828"/>
      <c r="D12" s="593" t="s">
        <v>37</v>
      </c>
      <c r="E12" s="825" t="s">
        <v>38</v>
      </c>
      <c r="F12" s="837">
        <f>'在庫（雨衣）'!BN12</f>
        <v>2</v>
      </c>
      <c r="G12" s="838">
        <f>'在庫（雨衣）'!BO12</f>
        <v>0</v>
      </c>
      <c r="H12" s="838">
        <f>'在庫（雨衣）'!BP12</f>
        <v>0</v>
      </c>
      <c r="I12" s="838">
        <f>'在庫（雨衣）'!BQ12</f>
        <v>0</v>
      </c>
      <c r="J12" s="838">
        <f>'在庫（雨衣）'!BR12</f>
        <v>0</v>
      </c>
      <c r="K12" s="851">
        <f>'在庫（雨衣）'!BS12</f>
        <v>0</v>
      </c>
      <c r="L12" s="847">
        <v>36</v>
      </c>
      <c r="M12" s="848">
        <v>36</v>
      </c>
      <c r="N12" s="848">
        <v>36</v>
      </c>
      <c r="O12" s="848">
        <v>36</v>
      </c>
      <c r="P12" s="848">
        <v>36</v>
      </c>
      <c r="Q12" s="887">
        <v>36</v>
      </c>
      <c r="R12" s="872"/>
      <c r="S12" s="873" t="s">
        <v>80</v>
      </c>
      <c r="T12" s="874" t="s">
        <v>81</v>
      </c>
      <c r="U12" s="874" t="s">
        <v>82</v>
      </c>
      <c r="V12" s="875" t="s">
        <v>83</v>
      </c>
      <c r="W12" s="875" t="s">
        <v>84</v>
      </c>
      <c r="X12" s="888" t="s">
        <v>85</v>
      </c>
    </row>
    <row r="13" ht="39.95" customHeight="1" spans="2:24">
      <c r="B13" s="580" t="s">
        <v>86</v>
      </c>
      <c r="C13" s="580"/>
      <c r="D13" s="593" t="s">
        <v>23</v>
      </c>
      <c r="E13" s="825" t="s">
        <v>24</v>
      </c>
      <c r="F13" s="835">
        <f>'在庫（雨衣）'!BN13</f>
        <v>0</v>
      </c>
      <c r="G13" s="827">
        <f>'在庫（雨衣）'!BO13</f>
        <v>0</v>
      </c>
      <c r="H13" s="827">
        <f>'在庫（雨衣）'!BP13</f>
        <v>0</v>
      </c>
      <c r="I13" s="852">
        <f>'在庫（雨衣）'!BQ13</f>
        <v>0</v>
      </c>
      <c r="J13" s="852">
        <f>'在庫（雨衣）'!BR13</f>
        <v>0</v>
      </c>
      <c r="K13" s="849">
        <f>'在庫（雨衣）'!BS13</f>
        <v>0</v>
      </c>
      <c r="L13" s="842">
        <v>20</v>
      </c>
      <c r="M13" s="843">
        <v>20</v>
      </c>
      <c r="N13" s="843">
        <v>20</v>
      </c>
      <c r="O13" s="843">
        <v>20</v>
      </c>
      <c r="P13" s="843">
        <v>20</v>
      </c>
      <c r="Q13" s="849"/>
      <c r="R13" s="877">
        <f>SUM(F13:F15)*L13+SUM(G13:G15)*M13+SUM(H13:H15)*N13+SUM(I13:I15)*O13+SUM(J13:J15)*P13+SUM(K13:K15)*Q13</f>
        <v>300</v>
      </c>
      <c r="S13" s="889" t="s">
        <v>87</v>
      </c>
      <c r="T13" s="890" t="s">
        <v>88</v>
      </c>
      <c r="U13" s="890" t="s">
        <v>89</v>
      </c>
      <c r="V13" s="891"/>
      <c r="W13" s="891"/>
      <c r="X13" s="880"/>
    </row>
    <row r="14" ht="39.95" customHeight="1" spans="2:24">
      <c r="B14" s="828"/>
      <c r="C14" s="828"/>
      <c r="D14" s="593" t="s">
        <v>30</v>
      </c>
      <c r="E14" s="825" t="s">
        <v>31</v>
      </c>
      <c r="F14" s="836">
        <f>'在庫（雨衣）'!BN14</f>
        <v>5</v>
      </c>
      <c r="G14" s="830">
        <f>'在庫（雨衣）'!BO14</f>
        <v>0</v>
      </c>
      <c r="H14" s="830">
        <f>'在庫（雨衣）'!BP14</f>
        <v>0</v>
      </c>
      <c r="I14" s="830">
        <f>'在庫（雨衣）'!BQ14</f>
        <v>0</v>
      </c>
      <c r="J14" s="830">
        <f>'在庫（雨衣）'!BR14</f>
        <v>0</v>
      </c>
      <c r="K14" s="841">
        <f>'在庫（雨衣）'!BS14</f>
        <v>0</v>
      </c>
      <c r="L14" s="844">
        <v>20</v>
      </c>
      <c r="M14" s="845">
        <v>20</v>
      </c>
      <c r="N14" s="845">
        <v>20</v>
      </c>
      <c r="O14" s="845">
        <v>20</v>
      </c>
      <c r="P14" s="845">
        <v>20</v>
      </c>
      <c r="Q14" s="841"/>
      <c r="R14" s="868"/>
      <c r="S14" s="892" t="s">
        <v>92</v>
      </c>
      <c r="T14" s="893" t="s">
        <v>93</v>
      </c>
      <c r="U14" s="893" t="s">
        <v>94</v>
      </c>
      <c r="V14" s="894"/>
      <c r="W14" s="894"/>
      <c r="X14" s="883"/>
    </row>
    <row r="15" ht="39.95" customHeight="1" spans="2:24">
      <c r="B15" s="832"/>
      <c r="C15" s="832"/>
      <c r="D15" s="593" t="s">
        <v>37</v>
      </c>
      <c r="E15" s="825" t="s">
        <v>38</v>
      </c>
      <c r="F15" s="833">
        <f>'在庫（雨衣）'!BN15</f>
        <v>5</v>
      </c>
      <c r="G15" s="834">
        <f>'在庫（雨衣）'!BO15</f>
        <v>5</v>
      </c>
      <c r="H15" s="834">
        <f>'在庫（雨衣）'!BP15</f>
        <v>0</v>
      </c>
      <c r="I15" s="834">
        <f>'在庫（雨衣）'!BQ15</f>
        <v>0</v>
      </c>
      <c r="J15" s="834">
        <f>'在庫（雨衣）'!BR15</f>
        <v>0</v>
      </c>
      <c r="K15" s="846">
        <f>'在庫（雨衣）'!BS15</f>
        <v>0</v>
      </c>
      <c r="L15" s="847">
        <v>20</v>
      </c>
      <c r="M15" s="848">
        <v>20</v>
      </c>
      <c r="N15" s="848">
        <v>20</v>
      </c>
      <c r="O15" s="848">
        <v>20</v>
      </c>
      <c r="P15" s="848">
        <v>20</v>
      </c>
      <c r="Q15" s="846"/>
      <c r="R15" s="872"/>
      <c r="S15" s="895" t="s">
        <v>97</v>
      </c>
      <c r="T15" s="896" t="s">
        <v>98</v>
      </c>
      <c r="U15" s="896" t="s">
        <v>99</v>
      </c>
      <c r="V15" s="897"/>
      <c r="W15" s="897"/>
      <c r="X15" s="884"/>
    </row>
    <row r="16" ht="39.95" customHeight="1" spans="2:24">
      <c r="B16" s="580" t="s">
        <v>102</v>
      </c>
      <c r="C16" s="580"/>
      <c r="D16" s="593" t="s">
        <v>23</v>
      </c>
      <c r="E16" s="825" t="s">
        <v>24</v>
      </c>
      <c r="F16" s="835">
        <f>'在庫（雨衣）'!BN16</f>
        <v>0</v>
      </c>
      <c r="G16" s="827">
        <f>'在庫（雨衣）'!BO16</f>
        <v>0</v>
      </c>
      <c r="H16" s="827">
        <f>'在庫（雨衣）'!BP16</f>
        <v>0</v>
      </c>
      <c r="I16" s="827">
        <f>'在庫（雨衣）'!BQ16</f>
        <v>0</v>
      </c>
      <c r="J16" s="827">
        <f>'在庫（雨衣）'!BR16</f>
        <v>0</v>
      </c>
      <c r="K16" s="849">
        <f>'在庫（雨衣）'!BS16</f>
        <v>0</v>
      </c>
      <c r="L16" s="842">
        <v>20</v>
      </c>
      <c r="M16" s="843">
        <v>20</v>
      </c>
      <c r="N16" s="843">
        <v>20</v>
      </c>
      <c r="O16" s="853">
        <v>26</v>
      </c>
      <c r="P16" s="853">
        <v>26</v>
      </c>
      <c r="Q16" s="849"/>
      <c r="R16" s="877">
        <f>SUM(F16:F18)*L16+SUM(G16:G18)*M16+SUM(H16:H18)*N16+SUM(I16:I18)*O16+SUM(J16:J18)*P16+SUM(K16:K18)*Q16</f>
        <v>120</v>
      </c>
      <c r="S16" s="878" t="s">
        <v>103</v>
      </c>
      <c r="T16" s="879" t="s">
        <v>104</v>
      </c>
      <c r="U16" s="879" t="s">
        <v>105</v>
      </c>
      <c r="V16" s="879" t="s">
        <v>106</v>
      </c>
      <c r="W16" s="879" t="s">
        <v>199</v>
      </c>
      <c r="X16" s="880"/>
    </row>
    <row r="17" ht="39.95" customHeight="1" spans="2:24">
      <c r="B17" s="828"/>
      <c r="C17" s="828"/>
      <c r="D17" s="593" t="s">
        <v>37</v>
      </c>
      <c r="E17" s="825" t="s">
        <v>38</v>
      </c>
      <c r="F17" s="836">
        <f>'在庫（雨衣）'!BN17</f>
        <v>0</v>
      </c>
      <c r="G17" s="830">
        <f>'在庫（雨衣）'!BO17</f>
        <v>3</v>
      </c>
      <c r="H17" s="830">
        <f>'在庫（雨衣）'!BP17</f>
        <v>3</v>
      </c>
      <c r="I17" s="830">
        <f>'在庫（雨衣）'!BQ17</f>
        <v>0</v>
      </c>
      <c r="J17" s="830">
        <f>'在庫（雨衣）'!BR17</f>
        <v>0</v>
      </c>
      <c r="K17" s="841">
        <f>'在庫（雨衣）'!BS17</f>
        <v>0</v>
      </c>
      <c r="L17" s="844">
        <v>20</v>
      </c>
      <c r="M17" s="845">
        <v>20</v>
      </c>
      <c r="N17" s="845">
        <v>20</v>
      </c>
      <c r="O17" s="854">
        <v>26</v>
      </c>
      <c r="P17" s="854">
        <v>26</v>
      </c>
      <c r="Q17" s="841"/>
      <c r="R17" s="868"/>
      <c r="S17" s="881" t="s">
        <v>108</v>
      </c>
      <c r="T17" s="882" t="s">
        <v>109</v>
      </c>
      <c r="U17" s="882" t="s">
        <v>110</v>
      </c>
      <c r="V17" s="882" t="s">
        <v>111</v>
      </c>
      <c r="W17" s="882" t="s">
        <v>112</v>
      </c>
      <c r="X17" s="883"/>
    </row>
    <row r="18" ht="39.95" customHeight="1" spans="2:24">
      <c r="B18" s="832"/>
      <c r="C18" s="832"/>
      <c r="D18" s="593" t="s">
        <v>30</v>
      </c>
      <c r="E18" s="825" t="s">
        <v>31</v>
      </c>
      <c r="F18" s="833">
        <f>'在庫（雨衣）'!BN18</f>
        <v>0</v>
      </c>
      <c r="G18" s="834">
        <f>'在庫（雨衣）'!BO18</f>
        <v>0</v>
      </c>
      <c r="H18" s="834">
        <f>'在庫（雨衣）'!BP18</f>
        <v>0</v>
      </c>
      <c r="I18" s="834">
        <f>'在庫（雨衣）'!BQ18</f>
        <v>0</v>
      </c>
      <c r="J18" s="834">
        <f>'在庫（雨衣）'!BR18</f>
        <v>0</v>
      </c>
      <c r="K18" s="846">
        <f>'在庫（雨衣）'!BS18</f>
        <v>0</v>
      </c>
      <c r="L18" s="847">
        <v>20</v>
      </c>
      <c r="M18" s="848">
        <v>20</v>
      </c>
      <c r="N18" s="848">
        <v>20</v>
      </c>
      <c r="O18" s="855">
        <v>26</v>
      </c>
      <c r="P18" s="855">
        <v>26</v>
      </c>
      <c r="Q18" s="846"/>
      <c r="R18" s="872"/>
      <c r="S18" s="873" t="s">
        <v>113</v>
      </c>
      <c r="T18" s="874" t="s">
        <v>114</v>
      </c>
      <c r="U18" s="874" t="s">
        <v>115</v>
      </c>
      <c r="V18" s="874" t="s">
        <v>116</v>
      </c>
      <c r="W18" s="874" t="s">
        <v>117</v>
      </c>
      <c r="X18" s="884"/>
    </row>
    <row r="19" ht="39.95" customHeight="1" spans="2:24">
      <c r="B19" s="580" t="s">
        <v>118</v>
      </c>
      <c r="C19" s="580"/>
      <c r="D19" s="593" t="s">
        <v>23</v>
      </c>
      <c r="E19" s="825" t="s">
        <v>24</v>
      </c>
      <c r="F19" s="835">
        <f>'在庫（雨衣）'!BN19</f>
        <v>0</v>
      </c>
      <c r="G19" s="827">
        <f>'在庫（雨衣）'!BO19</f>
        <v>0</v>
      </c>
      <c r="H19" s="827">
        <f>'在庫（雨衣）'!BP19</f>
        <v>0</v>
      </c>
      <c r="I19" s="827">
        <f>'在庫（雨衣）'!BQ19</f>
        <v>0</v>
      </c>
      <c r="J19" s="827">
        <f>'在庫（雨衣）'!BR19</f>
        <v>0</v>
      </c>
      <c r="K19" s="849">
        <f>'在庫（雨衣）'!BS19</f>
        <v>0</v>
      </c>
      <c r="L19" s="842">
        <v>38</v>
      </c>
      <c r="M19" s="843">
        <v>38</v>
      </c>
      <c r="N19" s="843">
        <v>38</v>
      </c>
      <c r="O19" s="843">
        <v>38</v>
      </c>
      <c r="P19" s="843">
        <v>38</v>
      </c>
      <c r="Q19" s="849"/>
      <c r="R19" s="877">
        <f>SUM(F19:F21)*L19+SUM(G19:G21)*M19+SUM(H19:H21)*N19+SUM(I19:I21)*O19+SUM(J19:J21)*P19+SUM(K19:K21)*Q19</f>
        <v>114</v>
      </c>
      <c r="S19" s="878" t="s">
        <v>119</v>
      </c>
      <c r="T19" s="879" t="s">
        <v>120</v>
      </c>
      <c r="U19" s="879" t="s">
        <v>121</v>
      </c>
      <c r="V19" s="879" t="s">
        <v>122</v>
      </c>
      <c r="W19" s="879" t="s">
        <v>123</v>
      </c>
      <c r="X19" s="880"/>
    </row>
    <row r="20" ht="39.95" customHeight="1" spans="2:24">
      <c r="B20" s="828"/>
      <c r="C20" s="828"/>
      <c r="D20" s="593" t="s">
        <v>30</v>
      </c>
      <c r="E20" s="825" t="s">
        <v>31</v>
      </c>
      <c r="F20" s="829">
        <f>'在庫（雨衣）'!BN20</f>
        <v>0</v>
      </c>
      <c r="G20" s="839">
        <f>'在庫（雨衣）'!BO20</f>
        <v>0</v>
      </c>
      <c r="H20" s="839">
        <f>'在庫（雨衣）'!BP20</f>
        <v>3</v>
      </c>
      <c r="I20" s="839">
        <f>'在庫（雨衣）'!BQ20</f>
        <v>0</v>
      </c>
      <c r="J20" s="839">
        <f>'在庫（雨衣）'!BR20</f>
        <v>0</v>
      </c>
      <c r="K20" s="841">
        <f>'在庫（雨衣）'!BS20</f>
        <v>0</v>
      </c>
      <c r="L20" s="844">
        <v>38</v>
      </c>
      <c r="M20" s="845">
        <v>38</v>
      </c>
      <c r="N20" s="845">
        <v>38</v>
      </c>
      <c r="O20" s="845">
        <v>38</v>
      </c>
      <c r="P20" s="845">
        <v>38</v>
      </c>
      <c r="Q20" s="841"/>
      <c r="R20" s="868"/>
      <c r="S20" s="881" t="s">
        <v>124</v>
      </c>
      <c r="T20" s="882" t="s">
        <v>125</v>
      </c>
      <c r="U20" s="882" t="s">
        <v>126</v>
      </c>
      <c r="V20" s="882" t="s">
        <v>127</v>
      </c>
      <c r="W20" s="882" t="s">
        <v>128</v>
      </c>
      <c r="X20" s="883"/>
    </row>
    <row r="21" ht="39.95" customHeight="1" spans="2:24">
      <c r="B21" s="832"/>
      <c r="C21" s="832"/>
      <c r="D21" s="593" t="s">
        <v>129</v>
      </c>
      <c r="E21" s="825" t="s">
        <v>130</v>
      </c>
      <c r="F21" s="837">
        <f>'在庫（雨衣）'!BN21</f>
        <v>0</v>
      </c>
      <c r="G21" s="838">
        <f>'在庫（雨衣）'!BO21</f>
        <v>0</v>
      </c>
      <c r="H21" s="838">
        <f>'在庫（雨衣）'!BP21</f>
        <v>0</v>
      </c>
      <c r="I21" s="838">
        <f>'在庫（雨衣）'!BQ21</f>
        <v>0</v>
      </c>
      <c r="J21" s="838">
        <f>'在庫（雨衣）'!BR21</f>
        <v>0</v>
      </c>
      <c r="K21" s="846">
        <f>'在庫（雨衣）'!BS21</f>
        <v>0</v>
      </c>
      <c r="L21" s="847">
        <v>38</v>
      </c>
      <c r="M21" s="848">
        <v>38</v>
      </c>
      <c r="N21" s="848">
        <v>38</v>
      </c>
      <c r="O21" s="848">
        <v>38</v>
      </c>
      <c r="P21" s="848">
        <v>38</v>
      </c>
      <c r="Q21" s="846"/>
      <c r="R21" s="872"/>
      <c r="S21" s="873" t="s">
        <v>131</v>
      </c>
      <c r="T21" s="874" t="s">
        <v>132</v>
      </c>
      <c r="U21" s="874" t="s">
        <v>133</v>
      </c>
      <c r="V21" s="874" t="s">
        <v>134</v>
      </c>
      <c r="W21" s="874" t="s">
        <v>135</v>
      </c>
      <c r="X21" s="884"/>
    </row>
    <row r="22" ht="60" customHeight="1" spans="2:24">
      <c r="B22" s="580" t="s">
        <v>136</v>
      </c>
      <c r="C22" s="580"/>
      <c r="D22" s="593" t="s">
        <v>137</v>
      </c>
      <c r="E22" s="825" t="s">
        <v>138</v>
      </c>
      <c r="F22" s="835">
        <f>'在庫（雨衣）'!BN22</f>
        <v>0</v>
      </c>
      <c r="G22" s="827">
        <f>'在庫（雨衣）'!BO22</f>
        <v>0</v>
      </c>
      <c r="H22" s="827">
        <f>'在庫（雨衣）'!BP22</f>
        <v>0</v>
      </c>
      <c r="I22" s="827">
        <f>'在庫（雨衣）'!BQ22</f>
        <v>0</v>
      </c>
      <c r="J22" s="827">
        <f>'在庫（雨衣）'!BR22</f>
        <v>0</v>
      </c>
      <c r="K22" s="849">
        <f>'在庫（雨衣）'!BS22</f>
        <v>0</v>
      </c>
      <c r="L22" s="842">
        <v>25</v>
      </c>
      <c r="M22" s="843">
        <v>25</v>
      </c>
      <c r="N22" s="843">
        <v>25</v>
      </c>
      <c r="O22" s="843">
        <v>25</v>
      </c>
      <c r="P22" s="843">
        <v>25</v>
      </c>
      <c r="Q22" s="849"/>
      <c r="R22" s="877">
        <f>SUM(F22:F23)*L22+SUM(G22:G23)*M22+SUM(H22:H23)*N22+SUM(I22:I23)*O22+SUM(J22:J23)*P22+SUM(K22:K23)*Q22</f>
        <v>0</v>
      </c>
      <c r="S22" s="878" t="s">
        <v>139</v>
      </c>
      <c r="T22" s="879" t="s">
        <v>140</v>
      </c>
      <c r="U22" s="879" t="s">
        <v>141</v>
      </c>
      <c r="V22" s="879" t="s">
        <v>142</v>
      </c>
      <c r="W22" s="879" t="s">
        <v>143</v>
      </c>
      <c r="X22" s="880"/>
    </row>
    <row r="23" ht="60" customHeight="1" spans="2:24">
      <c r="B23" s="832"/>
      <c r="C23" s="832"/>
      <c r="D23" s="593" t="s">
        <v>144</v>
      </c>
      <c r="E23" s="825" t="s">
        <v>145</v>
      </c>
      <c r="F23" s="833">
        <f>'在庫（雨衣）'!BN23</f>
        <v>0</v>
      </c>
      <c r="G23" s="834">
        <f>'在庫（雨衣）'!BO23</f>
        <v>0</v>
      </c>
      <c r="H23" s="834">
        <f>'在庫（雨衣）'!BP23</f>
        <v>0</v>
      </c>
      <c r="I23" s="834">
        <f>'在庫（雨衣）'!BQ23</f>
        <v>0</v>
      </c>
      <c r="J23" s="834">
        <f>'在庫（雨衣）'!BR23</f>
        <v>0</v>
      </c>
      <c r="K23" s="846">
        <f>'在庫（雨衣）'!BS23</f>
        <v>0</v>
      </c>
      <c r="L23" s="847">
        <v>25</v>
      </c>
      <c r="M23" s="848">
        <v>25</v>
      </c>
      <c r="N23" s="848">
        <v>25</v>
      </c>
      <c r="O23" s="848">
        <v>25</v>
      </c>
      <c r="P23" s="848">
        <v>25</v>
      </c>
      <c r="Q23" s="846"/>
      <c r="R23" s="872"/>
      <c r="S23" s="873" t="s">
        <v>146</v>
      </c>
      <c r="T23" s="874" t="s">
        <v>147</v>
      </c>
      <c r="U23" s="874" t="s">
        <v>148</v>
      </c>
      <c r="V23" s="874" t="s">
        <v>149</v>
      </c>
      <c r="W23" s="874" t="s">
        <v>150</v>
      </c>
      <c r="X23" s="884"/>
    </row>
    <row r="24" ht="30" customHeight="1" spans="2:24">
      <c r="B24" s="580" t="s">
        <v>151</v>
      </c>
      <c r="C24" s="580"/>
      <c r="D24" s="593" t="s">
        <v>152</v>
      </c>
      <c r="E24" s="825" t="s">
        <v>153</v>
      </c>
      <c r="F24" s="835">
        <f>'在庫（雨衣）'!BN24</f>
        <v>0</v>
      </c>
      <c r="G24" s="827">
        <f>'在庫（雨衣）'!BO24</f>
        <v>0</v>
      </c>
      <c r="H24" s="827">
        <f>'在庫（雨衣）'!BP24</f>
        <v>0</v>
      </c>
      <c r="I24" s="827">
        <f>'在庫（雨衣）'!BQ24</f>
        <v>0</v>
      </c>
      <c r="J24" s="827">
        <f>'在庫（雨衣）'!BR24</f>
        <v>0</v>
      </c>
      <c r="K24" s="850">
        <f>'在庫（雨衣）'!BS24</f>
        <v>0</v>
      </c>
      <c r="L24" s="842">
        <v>36</v>
      </c>
      <c r="M24" s="843">
        <v>36</v>
      </c>
      <c r="N24" s="843">
        <v>36</v>
      </c>
      <c r="O24" s="843">
        <v>36</v>
      </c>
      <c r="P24" s="843">
        <v>36</v>
      </c>
      <c r="Q24" s="885">
        <v>36</v>
      </c>
      <c r="R24" s="877">
        <f>SUM(F24:F27)*L24+SUM(G24:G27)*M24+SUM(H24:H27)*N24+SUM(I24:I27)*O24+SUM(J24:J27)*P24+SUM(K24:K27)*Q24</f>
        <v>468</v>
      </c>
      <c r="S24" s="878" t="s">
        <v>154</v>
      </c>
      <c r="T24" s="879" t="s">
        <v>155</v>
      </c>
      <c r="U24" s="879" t="s">
        <v>156</v>
      </c>
      <c r="V24" s="879" t="s">
        <v>157</v>
      </c>
      <c r="W24" s="879" t="s">
        <v>158</v>
      </c>
      <c r="X24" s="886" t="s">
        <v>159</v>
      </c>
    </row>
    <row r="25" ht="30" customHeight="1" spans="2:24">
      <c r="B25" s="828"/>
      <c r="C25" s="828"/>
      <c r="D25" s="593" t="s">
        <v>23</v>
      </c>
      <c r="E25" s="825" t="s">
        <v>24</v>
      </c>
      <c r="F25" s="829">
        <f>'在庫（雨衣）'!BN25</f>
        <v>0</v>
      </c>
      <c r="G25" s="839">
        <f>'在庫（雨衣）'!BO25</f>
        <v>0</v>
      </c>
      <c r="H25" s="839">
        <f>'在庫（雨衣）'!BP25</f>
        <v>5</v>
      </c>
      <c r="I25" s="839">
        <f>'在庫（雨衣）'!BQ25</f>
        <v>0</v>
      </c>
      <c r="J25" s="839">
        <f>'在庫（雨衣）'!BR25</f>
        <v>8</v>
      </c>
      <c r="K25" s="856">
        <f>'在庫（雨衣）'!BS25</f>
        <v>0</v>
      </c>
      <c r="L25" s="844">
        <v>36</v>
      </c>
      <c r="M25" s="845">
        <v>36</v>
      </c>
      <c r="N25" s="845">
        <v>36</v>
      </c>
      <c r="O25" s="845">
        <v>36</v>
      </c>
      <c r="P25" s="845">
        <v>36</v>
      </c>
      <c r="Q25" s="898">
        <v>36</v>
      </c>
      <c r="R25" s="868"/>
      <c r="S25" s="881" t="s">
        <v>160</v>
      </c>
      <c r="T25" s="882" t="s">
        <v>161</v>
      </c>
      <c r="U25" s="882" t="s">
        <v>162</v>
      </c>
      <c r="V25" s="882" t="s">
        <v>163</v>
      </c>
      <c r="W25" s="882" t="s">
        <v>164</v>
      </c>
      <c r="X25" s="899" t="s">
        <v>165</v>
      </c>
    </row>
    <row r="26" ht="30" customHeight="1" spans="2:24">
      <c r="B26" s="828"/>
      <c r="C26" s="828"/>
      <c r="D26" s="593" t="s">
        <v>30</v>
      </c>
      <c r="E26" s="825" t="s">
        <v>31</v>
      </c>
      <c r="F26" s="829">
        <f>'在庫（雨衣）'!BN26</f>
        <v>0</v>
      </c>
      <c r="G26" s="839">
        <f>'在庫（雨衣）'!BO26</f>
        <v>0</v>
      </c>
      <c r="H26" s="839">
        <f>'在庫（雨衣）'!BP26</f>
        <v>0</v>
      </c>
      <c r="I26" s="839">
        <f>'在庫（雨衣）'!BQ26</f>
        <v>0</v>
      </c>
      <c r="J26" s="839">
        <f>'在庫（雨衣）'!BR26</f>
        <v>0</v>
      </c>
      <c r="K26" s="856">
        <f>'在庫（雨衣）'!BS26</f>
        <v>0</v>
      </c>
      <c r="L26" s="844">
        <v>36</v>
      </c>
      <c r="M26" s="845">
        <v>36</v>
      </c>
      <c r="N26" s="845">
        <v>36</v>
      </c>
      <c r="O26" s="845">
        <v>36</v>
      </c>
      <c r="P26" s="845">
        <v>36</v>
      </c>
      <c r="Q26" s="898">
        <v>36</v>
      </c>
      <c r="R26" s="868"/>
      <c r="S26" s="881" t="s">
        <v>166</v>
      </c>
      <c r="T26" s="882" t="s">
        <v>167</v>
      </c>
      <c r="U26" s="882" t="s">
        <v>168</v>
      </c>
      <c r="V26" s="882" t="s">
        <v>169</v>
      </c>
      <c r="W26" s="882" t="s">
        <v>170</v>
      </c>
      <c r="X26" s="899" t="s">
        <v>171</v>
      </c>
    </row>
    <row r="27" ht="30" customHeight="1" spans="2:24">
      <c r="B27" s="832"/>
      <c r="C27" s="832"/>
      <c r="D27" s="593" t="s">
        <v>129</v>
      </c>
      <c r="E27" s="825" t="s">
        <v>130</v>
      </c>
      <c r="F27" s="837">
        <f>'在庫（雨衣）'!BN27</f>
        <v>0</v>
      </c>
      <c r="G27" s="838">
        <f>'在庫（雨衣）'!BO27</f>
        <v>0</v>
      </c>
      <c r="H27" s="838">
        <f>'在庫（雨衣）'!BP27</f>
        <v>0</v>
      </c>
      <c r="I27" s="838">
        <f>'在庫（雨衣）'!BQ27</f>
        <v>0</v>
      </c>
      <c r="J27" s="838">
        <f>'在庫（雨衣）'!BR27</f>
        <v>0</v>
      </c>
      <c r="K27" s="851">
        <f>'在庫（雨衣）'!BS27</f>
        <v>0</v>
      </c>
      <c r="L27" s="847">
        <v>36</v>
      </c>
      <c r="M27" s="848">
        <v>36</v>
      </c>
      <c r="N27" s="848">
        <v>36</v>
      </c>
      <c r="O27" s="848">
        <v>36</v>
      </c>
      <c r="P27" s="848">
        <v>36</v>
      </c>
      <c r="Q27" s="887">
        <v>36</v>
      </c>
      <c r="R27" s="872"/>
      <c r="S27" s="873" t="s">
        <v>172</v>
      </c>
      <c r="T27" s="874" t="s">
        <v>173</v>
      </c>
      <c r="U27" s="874" t="s">
        <v>174</v>
      </c>
      <c r="V27" s="874" t="s">
        <v>175</v>
      </c>
      <c r="W27" s="874" t="s">
        <v>176</v>
      </c>
      <c r="X27" s="888" t="s">
        <v>177</v>
      </c>
    </row>
    <row r="28" ht="140.1" customHeight="1" spans="2:24">
      <c r="B28" s="822" t="s">
        <v>178</v>
      </c>
      <c r="C28" s="822"/>
      <c r="D28" s="593" t="s">
        <v>179</v>
      </c>
      <c r="E28" s="825" t="s">
        <v>179</v>
      </c>
      <c r="F28" s="835">
        <f>'在庫（雨衣）'!BN28</f>
        <v>0</v>
      </c>
      <c r="G28" s="827">
        <f>'在庫（雨衣）'!BO28</f>
        <v>0</v>
      </c>
      <c r="H28" s="827">
        <f>'在庫（雨衣）'!BP28</f>
        <v>0</v>
      </c>
      <c r="I28" s="827">
        <f>'在庫（雨衣）'!BQ28</f>
        <v>0</v>
      </c>
      <c r="J28" s="857">
        <f>'在庫（雨衣）'!BR28</f>
        <v>0</v>
      </c>
      <c r="K28" s="858">
        <f>'在庫（雨衣）'!BS28</f>
        <v>0</v>
      </c>
      <c r="L28" s="859">
        <v>28</v>
      </c>
      <c r="M28" s="860">
        <v>28</v>
      </c>
      <c r="N28" s="860">
        <v>28</v>
      </c>
      <c r="O28" s="860">
        <v>28</v>
      </c>
      <c r="P28" s="861"/>
      <c r="Q28" s="900"/>
      <c r="R28" s="901">
        <f>SUM(F28)*L28+SUM(G28)*M28+SUM(H28)*N28+SUM(I28)*O28+SUM(J28)*P28+SUM(K28)*Q28</f>
        <v>0</v>
      </c>
      <c r="S28" s="902" t="s">
        <v>180</v>
      </c>
      <c r="T28" s="903" t="s">
        <v>181</v>
      </c>
      <c r="U28" s="903" t="s">
        <v>182</v>
      </c>
      <c r="V28" s="903" t="s">
        <v>183</v>
      </c>
      <c r="W28" s="904"/>
      <c r="X28" s="905"/>
    </row>
    <row r="29" ht="60" customHeight="1" spans="2:24">
      <c r="B29" s="580" t="s">
        <v>184</v>
      </c>
      <c r="C29" s="580"/>
      <c r="D29" s="593" t="s">
        <v>23</v>
      </c>
      <c r="E29" s="825" t="s">
        <v>24</v>
      </c>
      <c r="F29" s="835">
        <f>'在庫（雨衣）'!BN29</f>
        <v>0</v>
      </c>
      <c r="G29" s="827">
        <f>'在庫（雨衣）'!BO29</f>
        <v>0</v>
      </c>
      <c r="H29" s="827">
        <f>'在庫（雨衣）'!BP29</f>
        <v>0</v>
      </c>
      <c r="I29" s="827">
        <f>'在庫（雨衣）'!BQ29</f>
        <v>5</v>
      </c>
      <c r="J29" s="827">
        <f>'在庫（雨衣）'!BR29</f>
        <v>0</v>
      </c>
      <c r="K29" s="849">
        <f>'在庫（雨衣）'!BS29</f>
        <v>0</v>
      </c>
      <c r="L29" s="842">
        <v>35</v>
      </c>
      <c r="M29" s="843">
        <v>35</v>
      </c>
      <c r="N29" s="843">
        <v>35</v>
      </c>
      <c r="O29" s="843">
        <v>35</v>
      </c>
      <c r="P29" s="843">
        <v>35</v>
      </c>
      <c r="Q29" s="849"/>
      <c r="R29" s="877">
        <f>SUM(F29:F30)*L29+SUM(G29:G30)*M29+SUM(H29:H30)*N29+SUM(I29:I30)*O29+SUM(J29:J30)*P29+SUM(K29:K30)*Q29</f>
        <v>455</v>
      </c>
      <c r="S29" s="878" t="s">
        <v>185</v>
      </c>
      <c r="T29" s="879" t="s">
        <v>186</v>
      </c>
      <c r="U29" s="879" t="s">
        <v>187</v>
      </c>
      <c r="V29" s="879" t="s">
        <v>188</v>
      </c>
      <c r="W29" s="879" t="s">
        <v>189</v>
      </c>
      <c r="X29" s="880"/>
    </row>
    <row r="30" ht="60" customHeight="1" spans="2:24">
      <c r="B30" s="832"/>
      <c r="C30" s="832"/>
      <c r="D30" s="593" t="s">
        <v>30</v>
      </c>
      <c r="E30" s="825" t="s">
        <v>31</v>
      </c>
      <c r="F30" s="837">
        <f>'在庫（雨衣）'!BN30</f>
        <v>0</v>
      </c>
      <c r="G30" s="838">
        <f>'在庫（雨衣）'!BO30</f>
        <v>0</v>
      </c>
      <c r="H30" s="838">
        <f>'在庫（雨衣）'!BP30</f>
        <v>0</v>
      </c>
      <c r="I30" s="838">
        <f>'在庫（雨衣）'!BQ30</f>
        <v>5</v>
      </c>
      <c r="J30" s="838">
        <f>'在庫（雨衣）'!BR30</f>
        <v>3</v>
      </c>
      <c r="K30" s="846">
        <f>'在庫（雨衣）'!BS30</f>
        <v>0</v>
      </c>
      <c r="L30" s="847">
        <v>35</v>
      </c>
      <c r="M30" s="848">
        <v>35</v>
      </c>
      <c r="N30" s="848">
        <v>35</v>
      </c>
      <c r="O30" s="848">
        <v>35</v>
      </c>
      <c r="P30" s="848">
        <v>35</v>
      </c>
      <c r="Q30" s="846"/>
      <c r="R30" s="872"/>
      <c r="S30" s="873" t="s">
        <v>190</v>
      </c>
      <c r="T30" s="874" t="s">
        <v>191</v>
      </c>
      <c r="U30" s="874" t="s">
        <v>192</v>
      </c>
      <c r="V30" s="874" t="s">
        <v>193</v>
      </c>
      <c r="W30" s="874" t="s">
        <v>194</v>
      </c>
      <c r="X30" s="884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6">
        <f>SUM(R4:R30)</f>
        <v>1529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7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6"/>
      <c r="BR1" s="556"/>
      <c r="BS1" s="556"/>
    </row>
    <row r="2" ht="60" customHeight="1" spans="6:96">
      <c r="F2" s="525" t="s">
        <v>1</v>
      </c>
      <c r="G2" s="579"/>
      <c r="H2" s="579"/>
      <c r="I2" s="579"/>
      <c r="J2" s="579"/>
      <c r="K2" s="579"/>
      <c r="L2" s="579"/>
      <c r="M2" s="525" t="s">
        <v>1</v>
      </c>
      <c r="N2" s="579"/>
      <c r="O2" s="579"/>
      <c r="P2" s="579"/>
      <c r="Q2" s="579"/>
      <c r="R2" s="579"/>
      <c r="S2" s="693"/>
      <c r="T2" s="534" t="s">
        <v>2</v>
      </c>
      <c r="U2" s="694"/>
      <c r="V2" s="694"/>
      <c r="W2" s="694"/>
      <c r="X2" s="694"/>
      <c r="Y2" s="694"/>
      <c r="Z2" s="709"/>
      <c r="AA2" s="535" t="s">
        <v>3</v>
      </c>
      <c r="AB2" s="710"/>
      <c r="AC2" s="710"/>
      <c r="AD2" s="710"/>
      <c r="AE2" s="710"/>
      <c r="AF2" s="710"/>
      <c r="AG2" s="722"/>
      <c r="AH2" s="536" t="s">
        <v>4</v>
      </c>
      <c r="AI2" s="723"/>
      <c r="AJ2" s="723"/>
      <c r="AK2" s="723"/>
      <c r="AL2" s="723"/>
      <c r="AM2" s="723"/>
      <c r="AN2" s="724"/>
      <c r="AO2" s="536" t="s">
        <v>5</v>
      </c>
      <c r="AP2" s="723"/>
      <c r="AQ2" s="723"/>
      <c r="AR2" s="723"/>
      <c r="AS2" s="723"/>
      <c r="AT2" s="723"/>
      <c r="AU2" s="724"/>
      <c r="AV2" s="536" t="s">
        <v>6</v>
      </c>
      <c r="AW2" s="740"/>
      <c r="AX2" s="740"/>
      <c r="AY2" s="740"/>
      <c r="AZ2" s="740"/>
      <c r="BA2" s="740"/>
      <c r="BB2" s="741"/>
      <c r="BC2" s="536" t="s">
        <v>7</v>
      </c>
      <c r="BD2" s="740"/>
      <c r="BE2" s="740"/>
      <c r="BF2" s="740"/>
      <c r="BG2" s="740"/>
      <c r="BH2" s="740"/>
      <c r="BI2" s="741"/>
      <c r="BJ2" s="536" t="s">
        <v>8</v>
      </c>
      <c r="BK2" s="723"/>
      <c r="BL2" s="723"/>
      <c r="BM2" s="723"/>
      <c r="BN2" s="723"/>
      <c r="BO2" s="723"/>
      <c r="BP2" s="724"/>
      <c r="BQ2" s="525" t="s">
        <v>9</v>
      </c>
      <c r="BR2" s="579"/>
      <c r="BS2" s="579"/>
      <c r="BT2" s="579"/>
      <c r="BU2" s="579"/>
      <c r="BV2" s="579"/>
      <c r="BW2" s="693"/>
      <c r="BX2" s="525" t="s">
        <v>0</v>
      </c>
      <c r="BY2" s="579"/>
      <c r="BZ2" s="579"/>
      <c r="CA2" s="579"/>
      <c r="CB2" s="579"/>
      <c r="CC2" s="579"/>
      <c r="CD2" s="693"/>
      <c r="CE2" s="525" t="s">
        <v>10</v>
      </c>
      <c r="CF2" s="579"/>
      <c r="CG2" s="579"/>
      <c r="CH2" s="579"/>
      <c r="CI2" s="579"/>
      <c r="CJ2" s="579"/>
      <c r="CK2" s="693"/>
      <c r="CL2" s="536" t="s">
        <v>11</v>
      </c>
      <c r="CM2" s="723"/>
      <c r="CN2" s="723"/>
      <c r="CO2" s="723"/>
      <c r="CP2" s="723"/>
      <c r="CQ2" s="723"/>
      <c r="CR2" s="724"/>
    </row>
    <row r="3" s="646" customFormat="1" ht="24" spans="2:96">
      <c r="B3" s="647" t="s">
        <v>12</v>
      </c>
      <c r="C3" s="647" t="s">
        <v>13</v>
      </c>
      <c r="D3" s="647" t="s">
        <v>14</v>
      </c>
      <c r="E3" s="648" t="s">
        <v>15</v>
      </c>
      <c r="F3" s="649">
        <v>90</v>
      </c>
      <c r="G3" s="649">
        <v>100</v>
      </c>
      <c r="H3" s="649">
        <v>110</v>
      </c>
      <c r="I3" s="649">
        <v>120</v>
      </c>
      <c r="J3" s="649">
        <v>130</v>
      </c>
      <c r="K3" s="673">
        <v>140</v>
      </c>
      <c r="L3" s="673">
        <v>150</v>
      </c>
      <c r="M3" s="674">
        <v>90</v>
      </c>
      <c r="N3" s="649">
        <v>100</v>
      </c>
      <c r="O3" s="649">
        <v>110</v>
      </c>
      <c r="P3" s="649">
        <v>120</v>
      </c>
      <c r="Q3" s="649">
        <v>130</v>
      </c>
      <c r="R3" s="673">
        <v>140</v>
      </c>
      <c r="S3" s="695">
        <v>150</v>
      </c>
      <c r="T3" s="696">
        <v>90</v>
      </c>
      <c r="U3" s="697">
        <v>100</v>
      </c>
      <c r="V3" s="697">
        <v>110</v>
      </c>
      <c r="W3" s="697">
        <v>120</v>
      </c>
      <c r="X3" s="697">
        <v>130</v>
      </c>
      <c r="Y3" s="711">
        <v>140</v>
      </c>
      <c r="Z3" s="695">
        <v>150</v>
      </c>
      <c r="AA3" s="696">
        <v>90</v>
      </c>
      <c r="AB3" s="697">
        <v>100</v>
      </c>
      <c r="AC3" s="697">
        <v>110</v>
      </c>
      <c r="AD3" s="697">
        <v>120</v>
      </c>
      <c r="AE3" s="697">
        <v>130</v>
      </c>
      <c r="AF3" s="711">
        <v>140</v>
      </c>
      <c r="AG3" s="695">
        <v>150</v>
      </c>
      <c r="AH3" s="674">
        <v>90</v>
      </c>
      <c r="AI3" s="649">
        <v>100</v>
      </c>
      <c r="AJ3" s="649">
        <v>110</v>
      </c>
      <c r="AK3" s="649">
        <v>120</v>
      </c>
      <c r="AL3" s="649">
        <v>130</v>
      </c>
      <c r="AM3" s="673">
        <v>140</v>
      </c>
      <c r="AN3" s="695">
        <v>150</v>
      </c>
      <c r="AO3" s="674">
        <v>90</v>
      </c>
      <c r="AP3" s="649">
        <v>100</v>
      </c>
      <c r="AQ3" s="649">
        <v>110</v>
      </c>
      <c r="AR3" s="649">
        <v>120</v>
      </c>
      <c r="AS3" s="649">
        <v>130</v>
      </c>
      <c r="AT3" s="673">
        <v>140</v>
      </c>
      <c r="AU3" s="695">
        <v>150</v>
      </c>
      <c r="AV3" s="696">
        <v>90</v>
      </c>
      <c r="AW3" s="697">
        <v>100</v>
      </c>
      <c r="AX3" s="697">
        <v>110</v>
      </c>
      <c r="AY3" s="697">
        <v>120</v>
      </c>
      <c r="AZ3" s="697">
        <v>130</v>
      </c>
      <c r="BA3" s="711">
        <v>140</v>
      </c>
      <c r="BB3" s="695">
        <v>150</v>
      </c>
      <c r="BC3" s="696">
        <v>90</v>
      </c>
      <c r="BD3" s="697">
        <v>100</v>
      </c>
      <c r="BE3" s="697">
        <v>110</v>
      </c>
      <c r="BF3" s="697">
        <v>120</v>
      </c>
      <c r="BG3" s="697">
        <v>130</v>
      </c>
      <c r="BH3" s="711">
        <v>140</v>
      </c>
      <c r="BI3" s="695">
        <v>150</v>
      </c>
      <c r="BJ3" s="696">
        <v>90</v>
      </c>
      <c r="BK3" s="697">
        <v>100</v>
      </c>
      <c r="BL3" s="697">
        <v>110</v>
      </c>
      <c r="BM3" s="697">
        <v>120</v>
      </c>
      <c r="BN3" s="697">
        <v>130</v>
      </c>
      <c r="BO3" s="711">
        <v>140</v>
      </c>
      <c r="BP3" s="695">
        <v>150</v>
      </c>
      <c r="BQ3" s="674">
        <v>90</v>
      </c>
      <c r="BR3" s="649">
        <v>100</v>
      </c>
      <c r="BS3" s="649">
        <v>110</v>
      </c>
      <c r="BT3" s="649">
        <v>120</v>
      </c>
      <c r="BU3" s="649">
        <v>130</v>
      </c>
      <c r="BV3" s="673">
        <v>140</v>
      </c>
      <c r="BW3" s="695">
        <v>150</v>
      </c>
      <c r="BX3" s="674">
        <v>90</v>
      </c>
      <c r="BY3" s="649">
        <v>100</v>
      </c>
      <c r="BZ3" s="649">
        <v>110</v>
      </c>
      <c r="CA3" s="649">
        <v>120</v>
      </c>
      <c r="CB3" s="649">
        <v>130</v>
      </c>
      <c r="CC3" s="673">
        <v>140</v>
      </c>
      <c r="CD3" s="695">
        <v>150</v>
      </c>
      <c r="CE3" s="674">
        <v>90</v>
      </c>
      <c r="CF3" s="649">
        <v>100</v>
      </c>
      <c r="CG3" s="649">
        <v>110</v>
      </c>
      <c r="CH3" s="649">
        <v>120</v>
      </c>
      <c r="CI3" s="649">
        <v>130</v>
      </c>
      <c r="CJ3" s="673">
        <v>140</v>
      </c>
      <c r="CK3" s="695">
        <v>150</v>
      </c>
      <c r="CL3" s="696">
        <v>90</v>
      </c>
      <c r="CM3" s="697">
        <v>100</v>
      </c>
      <c r="CN3" s="697">
        <v>110</v>
      </c>
      <c r="CO3" s="697">
        <v>120</v>
      </c>
      <c r="CP3" s="697">
        <v>130</v>
      </c>
      <c r="CQ3" s="711">
        <v>140</v>
      </c>
      <c r="CR3" s="695">
        <v>150</v>
      </c>
    </row>
    <row r="4" ht="99.95" customHeight="1" spans="2:101">
      <c r="B4" s="478" t="s">
        <v>200</v>
      </c>
      <c r="C4" s="583"/>
      <c r="D4" s="650" t="s">
        <v>201</v>
      </c>
      <c r="E4" s="651" t="s">
        <v>202</v>
      </c>
      <c r="F4" s="652" t="s">
        <v>203</v>
      </c>
      <c r="G4" s="652" t="s">
        <v>204</v>
      </c>
      <c r="H4" s="652" t="s">
        <v>205</v>
      </c>
      <c r="I4" s="652" t="s">
        <v>206</v>
      </c>
      <c r="J4" s="652" t="s">
        <v>207</v>
      </c>
      <c r="K4" s="675"/>
      <c r="L4" s="676"/>
      <c r="M4" s="677">
        <v>5</v>
      </c>
      <c r="N4" s="678">
        <v>3</v>
      </c>
      <c r="O4" s="678">
        <v>3</v>
      </c>
      <c r="P4" s="678">
        <v>4</v>
      </c>
      <c r="Q4" s="678">
        <v>2</v>
      </c>
      <c r="R4" s="698"/>
      <c r="S4" s="699"/>
      <c r="T4" s="538">
        <v>2</v>
      </c>
      <c r="U4" s="508">
        <v>1</v>
      </c>
      <c r="V4" s="508">
        <v>3</v>
      </c>
      <c r="W4" s="508">
        <v>2</v>
      </c>
      <c r="X4" s="508">
        <v>9</v>
      </c>
      <c r="Y4" s="712"/>
      <c r="Z4" s="713"/>
      <c r="AA4" s="538"/>
      <c r="AB4" s="508"/>
      <c r="AC4" s="508"/>
      <c r="AD4" s="508"/>
      <c r="AE4" s="508"/>
      <c r="AF4" s="712"/>
      <c r="AG4" s="713"/>
      <c r="AH4" s="725"/>
      <c r="AI4" s="726"/>
      <c r="AJ4" s="726"/>
      <c r="AK4" s="726"/>
      <c r="AL4" s="726"/>
      <c r="AM4" s="727"/>
      <c r="AN4" s="699"/>
      <c r="AO4" s="725"/>
      <c r="AP4" s="726"/>
      <c r="AQ4" s="726"/>
      <c r="AR4" s="726"/>
      <c r="AS4" s="726"/>
      <c r="AT4" s="727"/>
      <c r="AU4" s="699"/>
      <c r="AV4" s="539"/>
      <c r="AW4" s="742"/>
      <c r="AX4" s="742"/>
      <c r="AY4" s="742"/>
      <c r="AZ4" s="742"/>
      <c r="BA4" s="743"/>
      <c r="BB4" s="744"/>
      <c r="BC4" s="745"/>
      <c r="BD4" s="746"/>
      <c r="BE4" s="746"/>
      <c r="BF4" s="746"/>
      <c r="BG4" s="746"/>
      <c r="BH4" s="767"/>
      <c r="BI4" s="744"/>
      <c r="BJ4" s="745"/>
      <c r="BK4" s="746"/>
      <c r="BL4" s="746"/>
      <c r="BM4" s="746"/>
      <c r="BN4" s="746"/>
      <c r="BO4" s="767"/>
      <c r="BP4" s="744"/>
      <c r="BQ4" s="772">
        <f t="shared" ref="BQ4:BU11" si="0">IF($A$1="补货",M4+T4+AA4,M4)</f>
        <v>7</v>
      </c>
      <c r="BR4" s="773">
        <f t="shared" si="0"/>
        <v>4</v>
      </c>
      <c r="BS4" s="773">
        <f t="shared" si="0"/>
        <v>6</v>
      </c>
      <c r="BT4" s="773">
        <f t="shared" si="0"/>
        <v>6</v>
      </c>
      <c r="BU4" s="773">
        <f t="shared" si="0"/>
        <v>11</v>
      </c>
      <c r="BV4" s="773">
        <f t="shared" ref="BV4:BV18" si="1">IF($A$1="补货",R4+Y4+AF4,R4)</f>
        <v>0</v>
      </c>
      <c r="BW4" s="773">
        <f t="shared" ref="BW4:BW18" si="2">IF($A$1="补货",S4+Z4+AG4,S4)</f>
        <v>0</v>
      </c>
      <c r="BX4" s="538"/>
      <c r="BY4" s="508"/>
      <c r="BZ4" s="508"/>
      <c r="CA4" s="508"/>
      <c r="CB4" s="508"/>
      <c r="CC4" s="712"/>
      <c r="CD4" s="713"/>
      <c r="CE4" s="772">
        <f t="shared" ref="CE4:CI11" si="3">BQ4+BX4</f>
        <v>7</v>
      </c>
      <c r="CF4" s="788">
        <f t="shared" si="3"/>
        <v>4</v>
      </c>
      <c r="CG4" s="788">
        <f t="shared" si="3"/>
        <v>6</v>
      </c>
      <c r="CH4" s="788">
        <f t="shared" si="3"/>
        <v>6</v>
      </c>
      <c r="CI4" s="788">
        <f t="shared" si="3"/>
        <v>11</v>
      </c>
      <c r="CJ4" s="788">
        <f t="shared" ref="CJ4:CJ18" si="4">BV4+CC4</f>
        <v>0</v>
      </c>
      <c r="CK4" s="788">
        <f t="shared" ref="CK4:CK18" si="5">BW4+CD4</f>
        <v>0</v>
      </c>
      <c r="CL4" s="802" t="str">
        <f t="shared" ref="CL4:CP11" si="6">IF(BJ4&lt;&gt;0,CE4/BJ4*7,"-")</f>
        <v>-</v>
      </c>
      <c r="CM4" s="803" t="str">
        <f t="shared" si="6"/>
        <v>-</v>
      </c>
      <c r="CN4" s="803" t="str">
        <f t="shared" si="6"/>
        <v>-</v>
      </c>
      <c r="CO4" s="803" t="str">
        <f t="shared" si="6"/>
        <v>-</v>
      </c>
      <c r="CP4" s="803" t="str">
        <f t="shared" si="6"/>
        <v>-</v>
      </c>
      <c r="CQ4" s="804" t="str">
        <f t="shared" ref="CQ4:CQ18" si="7">IF(BO4&lt;&gt;0,CJ4/BO4*7,"-")</f>
        <v>-</v>
      </c>
      <c r="CR4" s="805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</row>
    <row r="5" ht="99.95" customHeight="1" spans="2:101">
      <c r="B5" s="588"/>
      <c r="C5" s="589"/>
      <c r="D5" s="653" t="s">
        <v>208</v>
      </c>
      <c r="E5" s="654" t="s">
        <v>209</v>
      </c>
      <c r="F5" s="655" t="s">
        <v>210</v>
      </c>
      <c r="G5" s="655" t="s">
        <v>211</v>
      </c>
      <c r="H5" s="655" t="s">
        <v>212</v>
      </c>
      <c r="I5" s="655" t="s">
        <v>213</v>
      </c>
      <c r="J5" s="655" t="s">
        <v>214</v>
      </c>
      <c r="K5" s="655"/>
      <c r="L5" s="679"/>
      <c r="M5" s="680">
        <v>3</v>
      </c>
      <c r="N5" s="681">
        <v>3</v>
      </c>
      <c r="O5" s="681">
        <v>3</v>
      </c>
      <c r="P5" s="681">
        <v>2</v>
      </c>
      <c r="Q5" s="681"/>
      <c r="R5" s="700"/>
      <c r="S5" s="701"/>
      <c r="T5" s="541">
        <v>10</v>
      </c>
      <c r="U5" s="511">
        <v>5</v>
      </c>
      <c r="V5" s="511">
        <v>5</v>
      </c>
      <c r="W5" s="511">
        <v>5</v>
      </c>
      <c r="X5" s="511">
        <v>4</v>
      </c>
      <c r="Y5" s="714"/>
      <c r="Z5" s="715"/>
      <c r="AA5" s="541"/>
      <c r="AB5" s="511"/>
      <c r="AC5" s="511"/>
      <c r="AD5" s="511"/>
      <c r="AE5" s="511"/>
      <c r="AF5" s="714"/>
      <c r="AG5" s="715"/>
      <c r="AH5" s="728"/>
      <c r="AI5" s="729"/>
      <c r="AJ5" s="729"/>
      <c r="AK5" s="729"/>
      <c r="AL5" s="729"/>
      <c r="AM5" s="730"/>
      <c r="AN5" s="701"/>
      <c r="AO5" s="728"/>
      <c r="AP5" s="729"/>
      <c r="AQ5" s="729"/>
      <c r="AR5" s="729"/>
      <c r="AS5" s="729">
        <v>1</v>
      </c>
      <c r="AT5" s="730"/>
      <c r="AU5" s="701"/>
      <c r="AV5" s="542"/>
      <c r="AW5" s="747"/>
      <c r="AX5" s="747"/>
      <c r="AY5" s="747"/>
      <c r="AZ5" s="747">
        <v>2</v>
      </c>
      <c r="BA5" s="748"/>
      <c r="BB5" s="749"/>
      <c r="BC5" s="750"/>
      <c r="BD5" s="751"/>
      <c r="BE5" s="751"/>
      <c r="BF5" s="751"/>
      <c r="BG5" s="751">
        <v>2</v>
      </c>
      <c r="BH5" s="768"/>
      <c r="BI5" s="749"/>
      <c r="BJ5" s="750"/>
      <c r="BK5" s="751"/>
      <c r="BL5" s="751"/>
      <c r="BM5" s="751"/>
      <c r="BN5" s="751">
        <v>0.17</v>
      </c>
      <c r="BO5" s="768"/>
      <c r="BP5" s="749"/>
      <c r="BQ5" s="774">
        <f t="shared" si="0"/>
        <v>13</v>
      </c>
      <c r="BR5" s="775">
        <f t="shared" si="0"/>
        <v>8</v>
      </c>
      <c r="BS5" s="775">
        <f t="shared" si="0"/>
        <v>8</v>
      </c>
      <c r="BT5" s="775">
        <f t="shared" si="0"/>
        <v>7</v>
      </c>
      <c r="BU5" s="775">
        <f t="shared" si="0"/>
        <v>4</v>
      </c>
      <c r="BV5" s="775">
        <f t="shared" si="1"/>
        <v>0</v>
      </c>
      <c r="BW5" s="775">
        <f t="shared" si="2"/>
        <v>0</v>
      </c>
      <c r="BX5" s="541"/>
      <c r="BY5" s="511"/>
      <c r="BZ5" s="511"/>
      <c r="CA5" s="511"/>
      <c r="CB5" s="511"/>
      <c r="CC5" s="714"/>
      <c r="CD5" s="715"/>
      <c r="CE5" s="789">
        <f t="shared" si="3"/>
        <v>13</v>
      </c>
      <c r="CF5" s="790">
        <f t="shared" si="3"/>
        <v>8</v>
      </c>
      <c r="CG5" s="790">
        <f t="shared" si="3"/>
        <v>8</v>
      </c>
      <c r="CH5" s="790">
        <f t="shared" si="3"/>
        <v>7</v>
      </c>
      <c r="CI5" s="790">
        <f t="shared" si="3"/>
        <v>4</v>
      </c>
      <c r="CJ5" s="790">
        <f t="shared" si="4"/>
        <v>0</v>
      </c>
      <c r="CK5" s="790">
        <f t="shared" si="5"/>
        <v>0</v>
      </c>
      <c r="CL5" s="806" t="str">
        <f t="shared" si="6"/>
        <v>-</v>
      </c>
      <c r="CM5" s="807" t="str">
        <f t="shared" si="6"/>
        <v>-</v>
      </c>
      <c r="CN5" s="807" t="str">
        <f t="shared" si="6"/>
        <v>-</v>
      </c>
      <c r="CO5" s="807" t="str">
        <f t="shared" si="6"/>
        <v>-</v>
      </c>
      <c r="CP5" s="807">
        <f t="shared" si="6"/>
        <v>164.705882352941</v>
      </c>
      <c r="CQ5" s="808" t="str">
        <f t="shared" si="7"/>
        <v>-</v>
      </c>
      <c r="CR5" s="809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</row>
    <row r="6" ht="99.95" customHeight="1" spans="2:101">
      <c r="B6" s="588"/>
      <c r="C6" s="589"/>
      <c r="D6" s="653" t="s">
        <v>215</v>
      </c>
      <c r="E6" s="656" t="s">
        <v>216</v>
      </c>
      <c r="F6" s="655" t="s">
        <v>217</v>
      </c>
      <c r="G6" s="655" t="s">
        <v>218</v>
      </c>
      <c r="H6" s="655" t="s">
        <v>219</v>
      </c>
      <c r="I6" s="655" t="s">
        <v>220</v>
      </c>
      <c r="J6" s="655" t="s">
        <v>221</v>
      </c>
      <c r="K6" s="655"/>
      <c r="L6" s="679"/>
      <c r="M6" s="680">
        <v>2</v>
      </c>
      <c r="N6" s="681">
        <v>3</v>
      </c>
      <c r="O6" s="681">
        <v>3</v>
      </c>
      <c r="P6" s="681">
        <v>2</v>
      </c>
      <c r="Q6" s="681">
        <v>3</v>
      </c>
      <c r="R6" s="700"/>
      <c r="S6" s="701"/>
      <c r="T6" s="541">
        <v>10</v>
      </c>
      <c r="U6" s="511">
        <v>2</v>
      </c>
      <c r="V6" s="511">
        <v>3</v>
      </c>
      <c r="W6" s="511">
        <v>4</v>
      </c>
      <c r="X6" s="511">
        <v>2</v>
      </c>
      <c r="Y6" s="714"/>
      <c r="Z6" s="715"/>
      <c r="AA6" s="541"/>
      <c r="AB6" s="511"/>
      <c r="AC6" s="511"/>
      <c r="AD6" s="511"/>
      <c r="AE6" s="511">
        <v>10</v>
      </c>
      <c r="AF6" s="714"/>
      <c r="AG6" s="715"/>
      <c r="AH6" s="728"/>
      <c r="AI6" s="729"/>
      <c r="AJ6" s="729"/>
      <c r="AK6" s="729"/>
      <c r="AL6" s="729"/>
      <c r="AM6" s="730"/>
      <c r="AN6" s="701"/>
      <c r="AO6" s="728"/>
      <c r="AP6" s="729"/>
      <c r="AQ6" s="729"/>
      <c r="AR6" s="729"/>
      <c r="AS6" s="729">
        <v>2</v>
      </c>
      <c r="AT6" s="730"/>
      <c r="AU6" s="701"/>
      <c r="AV6" s="542"/>
      <c r="AW6" s="747"/>
      <c r="AX6" s="747">
        <v>1</v>
      </c>
      <c r="AY6" s="747"/>
      <c r="AZ6" s="747">
        <v>2</v>
      </c>
      <c r="BA6" s="748"/>
      <c r="BB6" s="749"/>
      <c r="BC6" s="750"/>
      <c r="BD6" s="751"/>
      <c r="BE6" s="751">
        <v>2</v>
      </c>
      <c r="BF6" s="751">
        <v>1</v>
      </c>
      <c r="BG6" s="751">
        <v>2</v>
      </c>
      <c r="BH6" s="768"/>
      <c r="BI6" s="749"/>
      <c r="BJ6" s="750"/>
      <c r="BK6" s="751"/>
      <c r="BL6" s="751">
        <v>0.07</v>
      </c>
      <c r="BM6" s="751">
        <v>0.02</v>
      </c>
      <c r="BN6" s="751">
        <v>0.24</v>
      </c>
      <c r="BO6" s="768"/>
      <c r="BP6" s="749"/>
      <c r="BQ6" s="774">
        <f t="shared" si="0"/>
        <v>12</v>
      </c>
      <c r="BR6" s="775">
        <f t="shared" si="0"/>
        <v>5</v>
      </c>
      <c r="BS6" s="775">
        <f t="shared" si="0"/>
        <v>6</v>
      </c>
      <c r="BT6" s="775">
        <f t="shared" si="0"/>
        <v>6</v>
      </c>
      <c r="BU6" s="775">
        <f t="shared" si="0"/>
        <v>15</v>
      </c>
      <c r="BV6" s="775">
        <f t="shared" si="1"/>
        <v>0</v>
      </c>
      <c r="BW6" s="775">
        <f t="shared" si="2"/>
        <v>0</v>
      </c>
      <c r="BX6" s="541"/>
      <c r="BY6" s="511"/>
      <c r="BZ6" s="511"/>
      <c r="CA6" s="511"/>
      <c r="CB6" s="511"/>
      <c r="CC6" s="714"/>
      <c r="CD6" s="715"/>
      <c r="CE6" s="789">
        <f t="shared" si="3"/>
        <v>12</v>
      </c>
      <c r="CF6" s="790">
        <f t="shared" si="3"/>
        <v>5</v>
      </c>
      <c r="CG6" s="790">
        <f t="shared" si="3"/>
        <v>6</v>
      </c>
      <c r="CH6" s="790">
        <f t="shared" si="3"/>
        <v>6</v>
      </c>
      <c r="CI6" s="790">
        <f t="shared" si="3"/>
        <v>15</v>
      </c>
      <c r="CJ6" s="790">
        <f t="shared" si="4"/>
        <v>0</v>
      </c>
      <c r="CK6" s="790">
        <f t="shared" si="5"/>
        <v>0</v>
      </c>
      <c r="CL6" s="806" t="str">
        <f t="shared" si="6"/>
        <v>-</v>
      </c>
      <c r="CM6" s="807" t="str">
        <f t="shared" si="6"/>
        <v>-</v>
      </c>
      <c r="CN6" s="807">
        <f t="shared" si="6"/>
        <v>600</v>
      </c>
      <c r="CO6" s="807">
        <f t="shared" si="6"/>
        <v>2100</v>
      </c>
      <c r="CP6" s="807">
        <f t="shared" si="6"/>
        <v>437.5</v>
      </c>
      <c r="CQ6" s="808" t="str">
        <f t="shared" si="7"/>
        <v>-</v>
      </c>
      <c r="CR6" s="809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</row>
    <row r="7" ht="99.95" customHeight="1" spans="2:101">
      <c r="B7" s="595"/>
      <c r="C7" s="596"/>
      <c r="D7" s="657" t="s">
        <v>222</v>
      </c>
      <c r="E7" s="658" t="s">
        <v>222</v>
      </c>
      <c r="F7" s="659" t="s">
        <v>223</v>
      </c>
      <c r="G7" s="659" t="s">
        <v>224</v>
      </c>
      <c r="H7" s="659" t="s">
        <v>225</v>
      </c>
      <c r="I7" s="659" t="s">
        <v>226</v>
      </c>
      <c r="J7" s="659" t="s">
        <v>227</v>
      </c>
      <c r="K7" s="659"/>
      <c r="L7" s="682"/>
      <c r="M7" s="683">
        <v>4</v>
      </c>
      <c r="N7" s="684">
        <v>2</v>
      </c>
      <c r="O7" s="684">
        <v>5</v>
      </c>
      <c r="P7" s="684">
        <v>4</v>
      </c>
      <c r="Q7" s="684">
        <v>4</v>
      </c>
      <c r="R7" s="702"/>
      <c r="S7" s="703"/>
      <c r="T7" s="552"/>
      <c r="U7" s="520">
        <v>5</v>
      </c>
      <c r="V7" s="520">
        <v>7</v>
      </c>
      <c r="W7" s="520"/>
      <c r="X7" s="520"/>
      <c r="Y7" s="716"/>
      <c r="Z7" s="717"/>
      <c r="AA7" s="552"/>
      <c r="AB7" s="520"/>
      <c r="AC7" s="520"/>
      <c r="AD7" s="520"/>
      <c r="AE7" s="520"/>
      <c r="AF7" s="716"/>
      <c r="AG7" s="717"/>
      <c r="AH7" s="731"/>
      <c r="AI7" s="732"/>
      <c r="AJ7" s="732"/>
      <c r="AK7" s="732"/>
      <c r="AL7" s="732"/>
      <c r="AM7" s="733"/>
      <c r="AN7" s="703"/>
      <c r="AO7" s="731"/>
      <c r="AP7" s="732"/>
      <c r="AQ7" s="732"/>
      <c r="AR7" s="732"/>
      <c r="AS7" s="732"/>
      <c r="AT7" s="733"/>
      <c r="AU7" s="703"/>
      <c r="AV7" s="553"/>
      <c r="AW7" s="752"/>
      <c r="AX7" s="752"/>
      <c r="AY7" s="752"/>
      <c r="AZ7" s="752"/>
      <c r="BA7" s="753"/>
      <c r="BB7" s="754"/>
      <c r="BC7" s="755"/>
      <c r="BD7" s="756"/>
      <c r="BE7" s="756"/>
      <c r="BF7" s="756"/>
      <c r="BG7" s="756"/>
      <c r="BH7" s="769"/>
      <c r="BI7" s="754"/>
      <c r="BJ7" s="755"/>
      <c r="BK7" s="756"/>
      <c r="BL7" s="756"/>
      <c r="BM7" s="756"/>
      <c r="BN7" s="756"/>
      <c r="BO7" s="769"/>
      <c r="BP7" s="754"/>
      <c r="BQ7" s="776">
        <f t="shared" si="0"/>
        <v>4</v>
      </c>
      <c r="BR7" s="777">
        <f t="shared" si="0"/>
        <v>7</v>
      </c>
      <c r="BS7" s="777">
        <f t="shared" si="0"/>
        <v>12</v>
      </c>
      <c r="BT7" s="777">
        <f t="shared" si="0"/>
        <v>4</v>
      </c>
      <c r="BU7" s="777">
        <f t="shared" si="0"/>
        <v>4</v>
      </c>
      <c r="BV7" s="777">
        <f t="shared" si="1"/>
        <v>0</v>
      </c>
      <c r="BW7" s="777">
        <f t="shared" si="2"/>
        <v>0</v>
      </c>
      <c r="BX7" s="552"/>
      <c r="BY7" s="520"/>
      <c r="BZ7" s="520"/>
      <c r="CA7" s="520"/>
      <c r="CB7" s="520"/>
      <c r="CC7" s="716"/>
      <c r="CD7" s="717"/>
      <c r="CE7" s="791">
        <f t="shared" si="3"/>
        <v>4</v>
      </c>
      <c r="CF7" s="792">
        <f t="shared" si="3"/>
        <v>7</v>
      </c>
      <c r="CG7" s="792">
        <f t="shared" si="3"/>
        <v>12</v>
      </c>
      <c r="CH7" s="792">
        <f t="shared" si="3"/>
        <v>4</v>
      </c>
      <c r="CI7" s="792">
        <f t="shared" si="3"/>
        <v>4</v>
      </c>
      <c r="CJ7" s="792">
        <f t="shared" si="4"/>
        <v>0</v>
      </c>
      <c r="CK7" s="792">
        <f t="shared" si="5"/>
        <v>0</v>
      </c>
      <c r="CL7" s="810" t="str">
        <f t="shared" si="6"/>
        <v>-</v>
      </c>
      <c r="CM7" s="811" t="str">
        <f t="shared" si="6"/>
        <v>-</v>
      </c>
      <c r="CN7" s="811" t="str">
        <f t="shared" si="6"/>
        <v>-</v>
      </c>
      <c r="CO7" s="811" t="str">
        <f t="shared" si="6"/>
        <v>-</v>
      </c>
      <c r="CP7" s="811" t="str">
        <f t="shared" si="6"/>
        <v>-</v>
      </c>
      <c r="CQ7" s="812" t="str">
        <f t="shared" si="7"/>
        <v>-</v>
      </c>
      <c r="CR7" s="813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</row>
    <row r="8" ht="99.95" customHeight="1" spans="2:101">
      <c r="B8" s="483" t="s">
        <v>228</v>
      </c>
      <c r="C8" s="660"/>
      <c r="D8" s="661" t="s">
        <v>229</v>
      </c>
      <c r="E8" s="662" t="s">
        <v>230</v>
      </c>
      <c r="F8" s="663" t="s">
        <v>231</v>
      </c>
      <c r="G8" s="663" t="s">
        <v>232</v>
      </c>
      <c r="H8" s="663" t="s">
        <v>233</v>
      </c>
      <c r="I8" s="663" t="s">
        <v>234</v>
      </c>
      <c r="J8" s="663" t="s">
        <v>235</v>
      </c>
      <c r="K8" s="663"/>
      <c r="L8" s="685"/>
      <c r="M8" s="686">
        <v>3</v>
      </c>
      <c r="N8" s="687">
        <v>3</v>
      </c>
      <c r="O8" s="687"/>
      <c r="P8" s="687">
        <v>2</v>
      </c>
      <c r="Q8" s="687"/>
      <c r="R8" s="704"/>
      <c r="S8" s="705"/>
      <c r="T8" s="555">
        <v>5</v>
      </c>
      <c r="U8" s="706"/>
      <c r="V8" s="706"/>
      <c r="W8" s="706">
        <v>1</v>
      </c>
      <c r="X8" s="706"/>
      <c r="Y8" s="718"/>
      <c r="Z8" s="719"/>
      <c r="AA8" s="555"/>
      <c r="AB8" s="706"/>
      <c r="AC8" s="706"/>
      <c r="AD8" s="706"/>
      <c r="AE8" s="706"/>
      <c r="AF8" s="718"/>
      <c r="AG8" s="719"/>
      <c r="AH8" s="734"/>
      <c r="AI8" s="735"/>
      <c r="AJ8" s="735"/>
      <c r="AK8" s="735"/>
      <c r="AL8" s="735"/>
      <c r="AM8" s="736"/>
      <c r="AN8" s="705"/>
      <c r="AO8" s="734"/>
      <c r="AP8" s="735"/>
      <c r="AQ8" s="735"/>
      <c r="AR8" s="735"/>
      <c r="AS8" s="735"/>
      <c r="AT8" s="736"/>
      <c r="AU8" s="705"/>
      <c r="AV8" s="550"/>
      <c r="AW8" s="757"/>
      <c r="AX8" s="757"/>
      <c r="AY8" s="757">
        <v>1</v>
      </c>
      <c r="AZ8" s="757"/>
      <c r="BA8" s="758"/>
      <c r="BB8" s="759"/>
      <c r="BC8" s="760"/>
      <c r="BD8" s="761">
        <v>1</v>
      </c>
      <c r="BE8" s="761"/>
      <c r="BF8" s="761">
        <v>1</v>
      </c>
      <c r="BG8" s="761">
        <v>1</v>
      </c>
      <c r="BH8" s="770"/>
      <c r="BI8" s="759"/>
      <c r="BJ8" s="760"/>
      <c r="BK8" s="761">
        <v>0.02</v>
      </c>
      <c r="BL8" s="761"/>
      <c r="BM8" s="761">
        <v>0.05</v>
      </c>
      <c r="BN8" s="761">
        <v>0.02</v>
      </c>
      <c r="BO8" s="770"/>
      <c r="BP8" s="759"/>
      <c r="BQ8" s="778">
        <f t="shared" si="0"/>
        <v>8</v>
      </c>
      <c r="BR8" s="779">
        <f t="shared" si="0"/>
        <v>3</v>
      </c>
      <c r="BS8" s="779">
        <f t="shared" si="0"/>
        <v>0</v>
      </c>
      <c r="BT8" s="779">
        <f t="shared" si="0"/>
        <v>3</v>
      </c>
      <c r="BU8" s="779">
        <f t="shared" si="0"/>
        <v>0</v>
      </c>
      <c r="BV8" s="779">
        <f t="shared" si="1"/>
        <v>0</v>
      </c>
      <c r="BW8" s="779">
        <f t="shared" si="2"/>
        <v>0</v>
      </c>
      <c r="BX8" s="782"/>
      <c r="BY8" s="783"/>
      <c r="BZ8" s="783"/>
      <c r="CA8" s="783"/>
      <c r="CB8" s="783"/>
      <c r="CC8" s="793"/>
      <c r="CD8" s="794"/>
      <c r="CE8" s="778">
        <f t="shared" si="3"/>
        <v>8</v>
      </c>
      <c r="CF8" s="795">
        <f t="shared" si="3"/>
        <v>3</v>
      </c>
      <c r="CG8" s="795">
        <f t="shared" si="3"/>
        <v>0</v>
      </c>
      <c r="CH8" s="795">
        <f t="shared" si="3"/>
        <v>3</v>
      </c>
      <c r="CI8" s="795">
        <f t="shared" si="3"/>
        <v>0</v>
      </c>
      <c r="CJ8" s="795">
        <f t="shared" si="4"/>
        <v>0</v>
      </c>
      <c r="CK8" s="795">
        <f t="shared" si="5"/>
        <v>0</v>
      </c>
      <c r="CL8" s="814" t="str">
        <f t="shared" si="6"/>
        <v>-</v>
      </c>
      <c r="CM8" s="815">
        <f t="shared" si="6"/>
        <v>1050</v>
      </c>
      <c r="CN8" s="815" t="str">
        <f t="shared" si="6"/>
        <v>-</v>
      </c>
      <c r="CO8" s="815">
        <f t="shared" si="6"/>
        <v>420</v>
      </c>
      <c r="CP8" s="815">
        <f t="shared" si="6"/>
        <v>0</v>
      </c>
      <c r="CQ8" s="816" t="str">
        <f t="shared" si="7"/>
        <v>-</v>
      </c>
      <c r="CR8" s="817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</row>
    <row r="9" ht="99.95" customHeight="1" spans="2:101">
      <c r="B9" s="602"/>
      <c r="C9" s="589"/>
      <c r="D9" s="664" t="s">
        <v>236</v>
      </c>
      <c r="E9" s="665" t="s">
        <v>237</v>
      </c>
      <c r="F9" s="655" t="s">
        <v>238</v>
      </c>
      <c r="G9" s="655" t="s">
        <v>239</v>
      </c>
      <c r="H9" s="655" t="s">
        <v>240</v>
      </c>
      <c r="I9" s="655" t="s">
        <v>241</v>
      </c>
      <c r="J9" s="655" t="s">
        <v>242</v>
      </c>
      <c r="K9" s="655"/>
      <c r="L9" s="679"/>
      <c r="M9" s="680">
        <v>5</v>
      </c>
      <c r="N9" s="681">
        <v>6</v>
      </c>
      <c r="O9" s="681">
        <v>5</v>
      </c>
      <c r="P9" s="681">
        <v>3</v>
      </c>
      <c r="Q9" s="681">
        <v>4</v>
      </c>
      <c r="R9" s="700"/>
      <c r="S9" s="701"/>
      <c r="T9" s="541"/>
      <c r="U9" s="511"/>
      <c r="V9" s="511">
        <v>5</v>
      </c>
      <c r="W9" s="511"/>
      <c r="X9" s="511"/>
      <c r="Y9" s="714"/>
      <c r="Z9" s="715"/>
      <c r="AA9" s="541"/>
      <c r="AB9" s="511"/>
      <c r="AC9" s="511"/>
      <c r="AD9" s="511"/>
      <c r="AE9" s="511"/>
      <c r="AF9" s="714"/>
      <c r="AG9" s="715"/>
      <c r="AH9" s="728"/>
      <c r="AI9" s="729"/>
      <c r="AJ9" s="729"/>
      <c r="AK9" s="729"/>
      <c r="AL9" s="729"/>
      <c r="AM9" s="730"/>
      <c r="AN9" s="701"/>
      <c r="AO9" s="728">
        <v>1</v>
      </c>
      <c r="AP9" s="729"/>
      <c r="AQ9" s="729"/>
      <c r="AR9" s="729"/>
      <c r="AS9" s="729"/>
      <c r="AT9" s="730"/>
      <c r="AU9" s="701"/>
      <c r="AV9" s="542">
        <v>1</v>
      </c>
      <c r="AW9" s="747"/>
      <c r="AX9" s="747"/>
      <c r="AY9" s="747"/>
      <c r="AZ9" s="747"/>
      <c r="BA9" s="748"/>
      <c r="BB9" s="749"/>
      <c r="BC9" s="750">
        <v>1</v>
      </c>
      <c r="BD9" s="751"/>
      <c r="BE9" s="751"/>
      <c r="BF9" s="751"/>
      <c r="BG9" s="751">
        <v>1</v>
      </c>
      <c r="BH9" s="768"/>
      <c r="BI9" s="749"/>
      <c r="BJ9" s="750">
        <v>0.12</v>
      </c>
      <c r="BK9" s="751"/>
      <c r="BL9" s="751"/>
      <c r="BM9" s="751"/>
      <c r="BN9" s="751">
        <v>0.02</v>
      </c>
      <c r="BO9" s="768"/>
      <c r="BP9" s="749"/>
      <c r="BQ9" s="774">
        <f t="shared" si="0"/>
        <v>5</v>
      </c>
      <c r="BR9" s="775">
        <f t="shared" si="0"/>
        <v>6</v>
      </c>
      <c r="BS9" s="775">
        <f t="shared" si="0"/>
        <v>10</v>
      </c>
      <c r="BT9" s="775">
        <f t="shared" si="0"/>
        <v>3</v>
      </c>
      <c r="BU9" s="775">
        <f t="shared" si="0"/>
        <v>4</v>
      </c>
      <c r="BV9" s="775">
        <f t="shared" si="1"/>
        <v>0</v>
      </c>
      <c r="BW9" s="775">
        <f t="shared" si="2"/>
        <v>0</v>
      </c>
      <c r="BX9" s="541"/>
      <c r="BY9" s="511"/>
      <c r="BZ9" s="511"/>
      <c r="CA9" s="511"/>
      <c r="CB9" s="511"/>
      <c r="CC9" s="714"/>
      <c r="CD9" s="715"/>
      <c r="CE9" s="789">
        <f t="shared" si="3"/>
        <v>5</v>
      </c>
      <c r="CF9" s="790">
        <f t="shared" si="3"/>
        <v>6</v>
      </c>
      <c r="CG9" s="790">
        <f t="shared" si="3"/>
        <v>10</v>
      </c>
      <c r="CH9" s="790">
        <f t="shared" si="3"/>
        <v>3</v>
      </c>
      <c r="CI9" s="790">
        <f t="shared" si="3"/>
        <v>4</v>
      </c>
      <c r="CJ9" s="790">
        <f t="shared" si="4"/>
        <v>0</v>
      </c>
      <c r="CK9" s="790">
        <f t="shared" si="5"/>
        <v>0</v>
      </c>
      <c r="CL9" s="806">
        <f t="shared" si="6"/>
        <v>291.666666666667</v>
      </c>
      <c r="CM9" s="807" t="str">
        <f t="shared" si="6"/>
        <v>-</v>
      </c>
      <c r="CN9" s="807" t="str">
        <f t="shared" si="6"/>
        <v>-</v>
      </c>
      <c r="CO9" s="807" t="str">
        <f t="shared" si="6"/>
        <v>-</v>
      </c>
      <c r="CP9" s="807">
        <f t="shared" si="6"/>
        <v>1400</v>
      </c>
      <c r="CQ9" s="808" t="str">
        <f t="shared" si="7"/>
        <v>-</v>
      </c>
      <c r="CR9" s="809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</row>
    <row r="10" ht="99.95" customHeight="1" spans="2:101">
      <c r="B10" s="602"/>
      <c r="C10" s="589"/>
      <c r="D10" s="664" t="s">
        <v>243</v>
      </c>
      <c r="E10" s="665" t="s">
        <v>244</v>
      </c>
      <c r="F10" s="655" t="s">
        <v>245</v>
      </c>
      <c r="G10" s="655" t="s">
        <v>246</v>
      </c>
      <c r="H10" s="655" t="s">
        <v>247</v>
      </c>
      <c r="I10" s="655" t="s">
        <v>248</v>
      </c>
      <c r="J10" s="655" t="s">
        <v>249</v>
      </c>
      <c r="K10" s="655"/>
      <c r="L10" s="679"/>
      <c r="M10" s="680">
        <v>3</v>
      </c>
      <c r="N10" s="681"/>
      <c r="O10" s="681">
        <v>3</v>
      </c>
      <c r="P10" s="681"/>
      <c r="Q10" s="681">
        <v>2</v>
      </c>
      <c r="R10" s="700"/>
      <c r="S10" s="701"/>
      <c r="T10" s="541">
        <v>2</v>
      </c>
      <c r="U10" s="511"/>
      <c r="V10" s="511"/>
      <c r="W10" s="511"/>
      <c r="X10" s="511">
        <v>2</v>
      </c>
      <c r="Y10" s="714"/>
      <c r="Z10" s="715"/>
      <c r="AA10" s="541"/>
      <c r="AB10" s="511"/>
      <c r="AC10" s="511">
        <v>10</v>
      </c>
      <c r="AD10" s="511"/>
      <c r="AE10" s="511">
        <v>1</v>
      </c>
      <c r="AF10" s="714"/>
      <c r="AG10" s="715"/>
      <c r="AH10" s="728"/>
      <c r="AI10" s="729"/>
      <c r="AJ10" s="729"/>
      <c r="AK10" s="729"/>
      <c r="AL10" s="729"/>
      <c r="AM10" s="730"/>
      <c r="AN10" s="701"/>
      <c r="AO10" s="728">
        <v>3</v>
      </c>
      <c r="AP10" s="729">
        <v>3</v>
      </c>
      <c r="AQ10" s="729">
        <v>1</v>
      </c>
      <c r="AR10" s="729"/>
      <c r="AS10" s="729">
        <v>1</v>
      </c>
      <c r="AT10" s="730"/>
      <c r="AU10" s="701"/>
      <c r="AV10" s="542">
        <v>3</v>
      </c>
      <c r="AW10" s="747">
        <v>6</v>
      </c>
      <c r="AX10" s="747">
        <v>4</v>
      </c>
      <c r="AY10" s="747"/>
      <c r="AZ10" s="747">
        <v>1</v>
      </c>
      <c r="BA10" s="748"/>
      <c r="BB10" s="749"/>
      <c r="BC10" s="750">
        <v>4</v>
      </c>
      <c r="BD10" s="751">
        <v>6</v>
      </c>
      <c r="BE10" s="751">
        <v>4</v>
      </c>
      <c r="BF10" s="751"/>
      <c r="BG10" s="751">
        <v>5</v>
      </c>
      <c r="BH10" s="768"/>
      <c r="BI10" s="749"/>
      <c r="BJ10" s="750">
        <v>0.38</v>
      </c>
      <c r="BK10" s="751">
        <v>0.51</v>
      </c>
      <c r="BL10" s="751">
        <v>0.27</v>
      </c>
      <c r="BM10" s="751"/>
      <c r="BN10" s="751">
        <v>0.18</v>
      </c>
      <c r="BO10" s="768"/>
      <c r="BP10" s="749"/>
      <c r="BQ10" s="774">
        <f t="shared" si="0"/>
        <v>5</v>
      </c>
      <c r="BR10" s="775">
        <f t="shared" si="0"/>
        <v>0</v>
      </c>
      <c r="BS10" s="775">
        <f t="shared" si="0"/>
        <v>13</v>
      </c>
      <c r="BT10" s="775">
        <f t="shared" si="0"/>
        <v>0</v>
      </c>
      <c r="BU10" s="775">
        <f t="shared" si="0"/>
        <v>5</v>
      </c>
      <c r="BV10" s="775">
        <f t="shared" si="1"/>
        <v>0</v>
      </c>
      <c r="BW10" s="775">
        <f t="shared" si="2"/>
        <v>0</v>
      </c>
      <c r="BX10" s="541"/>
      <c r="BY10" s="511"/>
      <c r="BZ10" s="511"/>
      <c r="CA10" s="511"/>
      <c r="CB10" s="511"/>
      <c r="CC10" s="714"/>
      <c r="CD10" s="715"/>
      <c r="CE10" s="789">
        <f t="shared" si="3"/>
        <v>5</v>
      </c>
      <c r="CF10" s="790">
        <f t="shared" si="3"/>
        <v>0</v>
      </c>
      <c r="CG10" s="790">
        <f t="shared" si="3"/>
        <v>13</v>
      </c>
      <c r="CH10" s="790">
        <f t="shared" si="3"/>
        <v>0</v>
      </c>
      <c r="CI10" s="790">
        <f t="shared" si="3"/>
        <v>5</v>
      </c>
      <c r="CJ10" s="790">
        <f t="shared" si="4"/>
        <v>0</v>
      </c>
      <c r="CK10" s="790">
        <f t="shared" si="5"/>
        <v>0</v>
      </c>
      <c r="CL10" s="806">
        <f t="shared" si="6"/>
        <v>92.1052631578947</v>
      </c>
      <c r="CM10" s="807">
        <f t="shared" si="6"/>
        <v>0</v>
      </c>
      <c r="CN10" s="807">
        <f t="shared" si="6"/>
        <v>337.037037037037</v>
      </c>
      <c r="CO10" s="807" t="str">
        <f t="shared" si="6"/>
        <v>-</v>
      </c>
      <c r="CP10" s="807">
        <f t="shared" si="6"/>
        <v>194.444444444444</v>
      </c>
      <c r="CQ10" s="808" t="str">
        <f t="shared" si="7"/>
        <v>-</v>
      </c>
      <c r="CR10" s="809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</row>
    <row r="11" ht="99.95" customHeight="1" spans="2:101">
      <c r="B11" s="602"/>
      <c r="C11" s="589"/>
      <c r="D11" s="664" t="s">
        <v>250</v>
      </c>
      <c r="E11" s="666" t="s">
        <v>251</v>
      </c>
      <c r="F11" s="667" t="s">
        <v>252</v>
      </c>
      <c r="G11" s="667" t="s">
        <v>253</v>
      </c>
      <c r="H11" s="667" t="s">
        <v>254</v>
      </c>
      <c r="I11" s="667" t="s">
        <v>255</v>
      </c>
      <c r="J11" s="667" t="s">
        <v>256</v>
      </c>
      <c r="K11" s="667"/>
      <c r="L11" s="688"/>
      <c r="M11" s="689">
        <v>5</v>
      </c>
      <c r="N11" s="690">
        <v>3</v>
      </c>
      <c r="O11" s="690"/>
      <c r="P11" s="690">
        <v>2</v>
      </c>
      <c r="Q11" s="690">
        <v>2</v>
      </c>
      <c r="R11" s="707"/>
      <c r="S11" s="708"/>
      <c r="T11" s="544"/>
      <c r="U11" s="514">
        <v>5</v>
      </c>
      <c r="V11" s="514"/>
      <c r="W11" s="514">
        <v>15</v>
      </c>
      <c r="X11" s="514"/>
      <c r="Y11" s="720"/>
      <c r="Z11" s="721"/>
      <c r="AA11" s="544"/>
      <c r="AB11" s="514"/>
      <c r="AC11" s="514"/>
      <c r="AD11" s="514"/>
      <c r="AE11" s="514">
        <v>20</v>
      </c>
      <c r="AF11" s="720"/>
      <c r="AG11" s="721"/>
      <c r="AH11" s="737"/>
      <c r="AI11" s="738"/>
      <c r="AJ11" s="738"/>
      <c r="AK11" s="738">
        <v>1</v>
      </c>
      <c r="AL11" s="738"/>
      <c r="AM11" s="739"/>
      <c r="AN11" s="708"/>
      <c r="AO11" s="737">
        <v>2</v>
      </c>
      <c r="AP11" s="738">
        <v>1</v>
      </c>
      <c r="AQ11" s="738">
        <v>3</v>
      </c>
      <c r="AR11" s="738">
        <v>3</v>
      </c>
      <c r="AS11" s="738">
        <v>6</v>
      </c>
      <c r="AT11" s="739"/>
      <c r="AU11" s="708"/>
      <c r="AV11" s="545">
        <v>2</v>
      </c>
      <c r="AW11" s="762">
        <v>1</v>
      </c>
      <c r="AX11" s="762">
        <v>3</v>
      </c>
      <c r="AY11" s="762">
        <v>3</v>
      </c>
      <c r="AZ11" s="762">
        <v>9</v>
      </c>
      <c r="BA11" s="763"/>
      <c r="BB11" s="764"/>
      <c r="BC11" s="765">
        <v>2</v>
      </c>
      <c r="BD11" s="766">
        <v>2</v>
      </c>
      <c r="BE11" s="766">
        <v>5</v>
      </c>
      <c r="BF11" s="766">
        <v>5</v>
      </c>
      <c r="BG11" s="766">
        <v>11</v>
      </c>
      <c r="BH11" s="771"/>
      <c r="BI11" s="764"/>
      <c r="BJ11" s="765">
        <v>0.24</v>
      </c>
      <c r="BK11" s="766">
        <v>0.14</v>
      </c>
      <c r="BL11" s="766">
        <v>0.39</v>
      </c>
      <c r="BM11" s="766">
        <v>0.54</v>
      </c>
      <c r="BN11" s="766">
        <v>0.91</v>
      </c>
      <c r="BO11" s="771"/>
      <c r="BP11" s="764"/>
      <c r="BQ11" s="780">
        <f t="shared" si="0"/>
        <v>5</v>
      </c>
      <c r="BR11" s="781">
        <f t="shared" si="0"/>
        <v>8</v>
      </c>
      <c r="BS11" s="781">
        <f t="shared" si="0"/>
        <v>0</v>
      </c>
      <c r="BT11" s="781">
        <f t="shared" si="0"/>
        <v>17</v>
      </c>
      <c r="BU11" s="781">
        <f t="shared" si="0"/>
        <v>22</v>
      </c>
      <c r="BV11" s="781">
        <f t="shared" si="1"/>
        <v>0</v>
      </c>
      <c r="BW11" s="781">
        <f t="shared" si="2"/>
        <v>0</v>
      </c>
      <c r="BX11" s="784"/>
      <c r="BY11" s="785"/>
      <c r="BZ11" s="785"/>
      <c r="CA11" s="785"/>
      <c r="CB11" s="785"/>
      <c r="CC11" s="796"/>
      <c r="CD11" s="797"/>
      <c r="CE11" s="798">
        <f t="shared" si="3"/>
        <v>5</v>
      </c>
      <c r="CF11" s="799">
        <f t="shared" si="3"/>
        <v>8</v>
      </c>
      <c r="CG11" s="799">
        <f t="shared" si="3"/>
        <v>0</v>
      </c>
      <c r="CH11" s="799">
        <f t="shared" si="3"/>
        <v>17</v>
      </c>
      <c r="CI11" s="799">
        <f t="shared" si="3"/>
        <v>22</v>
      </c>
      <c r="CJ11" s="799">
        <f t="shared" si="4"/>
        <v>0</v>
      </c>
      <c r="CK11" s="799">
        <f t="shared" si="5"/>
        <v>0</v>
      </c>
      <c r="CL11" s="818">
        <f t="shared" si="6"/>
        <v>145.833333333333</v>
      </c>
      <c r="CM11" s="819">
        <f t="shared" si="6"/>
        <v>400</v>
      </c>
      <c r="CN11" s="819">
        <f t="shared" si="6"/>
        <v>0</v>
      </c>
      <c r="CO11" s="819">
        <f t="shared" si="6"/>
        <v>220.37037037037</v>
      </c>
      <c r="CP11" s="819">
        <f t="shared" si="6"/>
        <v>169.230769230769</v>
      </c>
      <c r="CQ11" s="820" t="str">
        <f t="shared" si="7"/>
        <v>-</v>
      </c>
      <c r="CR11" s="821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</row>
    <row r="12" ht="99.95" customHeight="1" spans="2:103">
      <c r="B12" s="602"/>
      <c r="C12" s="589"/>
      <c r="D12" s="653" t="s">
        <v>257</v>
      </c>
      <c r="E12" s="668" t="s">
        <v>258</v>
      </c>
      <c r="F12" s="669"/>
      <c r="G12" s="669" t="s">
        <v>259</v>
      </c>
      <c r="H12" s="669" t="s">
        <v>260</v>
      </c>
      <c r="I12" s="669" t="s">
        <v>261</v>
      </c>
      <c r="J12" s="669" t="s">
        <v>262</v>
      </c>
      <c r="K12" s="669" t="s">
        <v>263</v>
      </c>
      <c r="L12" s="691" t="s">
        <v>264</v>
      </c>
      <c r="M12" s="680"/>
      <c r="N12" s="681">
        <v>3</v>
      </c>
      <c r="O12" s="681">
        <v>2</v>
      </c>
      <c r="P12" s="681">
        <v>4</v>
      </c>
      <c r="Q12" s="681">
        <v>3</v>
      </c>
      <c r="R12" s="700">
        <v>2</v>
      </c>
      <c r="S12" s="701">
        <v>4</v>
      </c>
      <c r="T12" s="541"/>
      <c r="U12" s="511">
        <v>2</v>
      </c>
      <c r="V12" s="511">
        <v>7</v>
      </c>
      <c r="W12" s="511">
        <v>9</v>
      </c>
      <c r="X12" s="511">
        <v>4</v>
      </c>
      <c r="Y12" s="714">
        <v>6</v>
      </c>
      <c r="Z12" s="715">
        <v>2</v>
      </c>
      <c r="AA12" s="541"/>
      <c r="AB12" s="511">
        <v>10</v>
      </c>
      <c r="AC12" s="511"/>
      <c r="AD12" s="511"/>
      <c r="AE12" s="511"/>
      <c r="AF12" s="714"/>
      <c r="AG12" s="715"/>
      <c r="AH12" s="728"/>
      <c r="AI12" s="729"/>
      <c r="AJ12" s="729"/>
      <c r="AK12" s="729"/>
      <c r="AL12" s="729"/>
      <c r="AM12" s="730">
        <v>1</v>
      </c>
      <c r="AN12" s="701">
        <v>1</v>
      </c>
      <c r="AO12" s="728"/>
      <c r="AP12" s="729">
        <v>2</v>
      </c>
      <c r="AQ12" s="729"/>
      <c r="AR12" s="729">
        <v>2</v>
      </c>
      <c r="AS12" s="729"/>
      <c r="AT12" s="730">
        <v>3</v>
      </c>
      <c r="AU12" s="701">
        <v>2</v>
      </c>
      <c r="AV12" s="542"/>
      <c r="AW12" s="747">
        <v>3</v>
      </c>
      <c r="AX12" s="747"/>
      <c r="AY12" s="747">
        <v>6</v>
      </c>
      <c r="AZ12" s="747">
        <v>2</v>
      </c>
      <c r="BA12" s="748">
        <v>3</v>
      </c>
      <c r="BB12" s="749">
        <v>4</v>
      </c>
      <c r="BC12" s="750"/>
      <c r="BD12" s="751">
        <v>4</v>
      </c>
      <c r="BE12" s="751"/>
      <c r="BF12" s="751">
        <v>8</v>
      </c>
      <c r="BG12" s="751">
        <v>2</v>
      </c>
      <c r="BH12" s="768">
        <v>7</v>
      </c>
      <c r="BI12" s="749">
        <v>8</v>
      </c>
      <c r="BJ12" s="750"/>
      <c r="BK12" s="751">
        <v>0.31</v>
      </c>
      <c r="BL12" s="751"/>
      <c r="BM12" s="751">
        <v>0.47</v>
      </c>
      <c r="BN12" s="751">
        <v>0.1</v>
      </c>
      <c r="BO12" s="768">
        <v>0.57</v>
      </c>
      <c r="BP12" s="749">
        <v>0.55</v>
      </c>
      <c r="BQ12" s="774">
        <f t="shared" ref="BQ12:BU18" si="9">IF($A$1="补货",M12+T12+AA12,M12)</f>
        <v>0</v>
      </c>
      <c r="BR12" s="775">
        <f t="shared" si="9"/>
        <v>15</v>
      </c>
      <c r="BS12" s="775">
        <f t="shared" si="9"/>
        <v>9</v>
      </c>
      <c r="BT12" s="775">
        <f t="shared" si="9"/>
        <v>13</v>
      </c>
      <c r="BU12" s="775">
        <f t="shared" si="9"/>
        <v>7</v>
      </c>
      <c r="BV12" s="775">
        <f t="shared" si="1"/>
        <v>8</v>
      </c>
      <c r="BW12" s="775">
        <f t="shared" si="2"/>
        <v>6</v>
      </c>
      <c r="BX12" s="541"/>
      <c r="BY12" s="511"/>
      <c r="BZ12" s="511"/>
      <c r="CA12" s="511"/>
      <c r="CB12" s="511"/>
      <c r="CC12" s="714"/>
      <c r="CD12" s="715"/>
      <c r="CE12" s="789">
        <f t="shared" ref="CE12:CE18" si="10">BQ12+BX12</f>
        <v>0</v>
      </c>
      <c r="CF12" s="790">
        <f t="shared" ref="CF12:CF18" si="11">BR12+BY12</f>
        <v>15</v>
      </c>
      <c r="CG12" s="790">
        <f t="shared" ref="CG12:CG18" si="12">BS12+BZ12</f>
        <v>9</v>
      </c>
      <c r="CH12" s="790">
        <f t="shared" ref="CH12:CH18" si="13">BT12+CA12</f>
        <v>13</v>
      </c>
      <c r="CI12" s="790">
        <f t="shared" ref="CI12:CI18" si="14">BU12+CB12</f>
        <v>7</v>
      </c>
      <c r="CJ12" s="790">
        <f t="shared" si="4"/>
        <v>8</v>
      </c>
      <c r="CK12" s="790">
        <f t="shared" si="5"/>
        <v>6</v>
      </c>
      <c r="CL12" s="806" t="str">
        <f t="shared" ref="CL12:CL18" si="15">IF(BJ12&lt;&gt;0,CE12/BJ12*7,"-")</f>
        <v>-</v>
      </c>
      <c r="CM12" s="807">
        <f t="shared" ref="CM12:CM18" si="16">IF(BK12&lt;&gt;0,CF12/BK12*7,"-")</f>
        <v>338.709677419355</v>
      </c>
      <c r="CN12" s="807" t="str">
        <f t="shared" ref="CN12:CN18" si="17">IF(BL12&lt;&gt;0,CG12/BL12*7,"-")</f>
        <v>-</v>
      </c>
      <c r="CO12" s="807">
        <f t="shared" ref="CO12:CO18" si="18">IF(BM12&lt;&gt;0,CH12/BM12*7,"-")</f>
        <v>193.617021276596</v>
      </c>
      <c r="CP12" s="807">
        <f t="shared" ref="CP12:CP18" si="19">IF(BN12&lt;&gt;0,CI12/BN12*7,"-")</f>
        <v>490</v>
      </c>
      <c r="CQ12" s="808">
        <f t="shared" si="7"/>
        <v>98.2456140350877</v>
      </c>
      <c r="CR12" s="809">
        <f t="shared" ref="CR12:CR18" si="20">IF(BP12&lt;&gt;0,CK12/BP12*7,"-")</f>
        <v>76.3636363636364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</row>
    <row r="13" ht="99.95" customHeight="1" spans="2:103">
      <c r="B13" s="602"/>
      <c r="C13" s="589"/>
      <c r="D13" s="653" t="s">
        <v>265</v>
      </c>
      <c r="E13" s="668" t="s">
        <v>266</v>
      </c>
      <c r="F13" s="669"/>
      <c r="G13" s="669" t="s">
        <v>267</v>
      </c>
      <c r="H13" s="669" t="s">
        <v>268</v>
      </c>
      <c r="I13" s="669" t="s">
        <v>269</v>
      </c>
      <c r="J13" s="669" t="s">
        <v>270</v>
      </c>
      <c r="K13" s="669" t="s">
        <v>271</v>
      </c>
      <c r="L13" s="691" t="s">
        <v>272</v>
      </c>
      <c r="M13" s="680"/>
      <c r="N13" s="681">
        <v>2</v>
      </c>
      <c r="O13" s="681">
        <v>4</v>
      </c>
      <c r="P13" s="681">
        <v>3</v>
      </c>
      <c r="Q13" s="681">
        <v>2</v>
      </c>
      <c r="R13" s="700">
        <v>2</v>
      </c>
      <c r="S13" s="701">
        <v>5</v>
      </c>
      <c r="T13" s="541"/>
      <c r="U13" s="511">
        <v>7</v>
      </c>
      <c r="V13" s="511">
        <v>3</v>
      </c>
      <c r="W13" s="511">
        <v>2</v>
      </c>
      <c r="X13" s="511">
        <v>7</v>
      </c>
      <c r="Y13" s="714">
        <v>3</v>
      </c>
      <c r="Z13" s="715">
        <v>2</v>
      </c>
      <c r="AA13" s="541"/>
      <c r="AB13" s="511"/>
      <c r="AC13" s="511"/>
      <c r="AD13" s="511"/>
      <c r="AE13" s="511"/>
      <c r="AF13" s="714"/>
      <c r="AG13" s="715"/>
      <c r="AH13" s="728"/>
      <c r="AI13" s="729"/>
      <c r="AJ13" s="729"/>
      <c r="AK13" s="729">
        <v>1</v>
      </c>
      <c r="AL13" s="729"/>
      <c r="AM13" s="730"/>
      <c r="AN13" s="701"/>
      <c r="AO13" s="728"/>
      <c r="AP13" s="729"/>
      <c r="AQ13" s="729">
        <v>2</v>
      </c>
      <c r="AR13" s="729">
        <v>1</v>
      </c>
      <c r="AS13" s="729"/>
      <c r="AT13" s="730">
        <v>1</v>
      </c>
      <c r="AU13" s="701"/>
      <c r="AV13" s="542"/>
      <c r="AW13" s="747"/>
      <c r="AX13" s="747">
        <v>2</v>
      </c>
      <c r="AY13" s="747">
        <v>3</v>
      </c>
      <c r="AZ13" s="747">
        <v>1</v>
      </c>
      <c r="BA13" s="748">
        <v>2</v>
      </c>
      <c r="BB13" s="749">
        <v>2</v>
      </c>
      <c r="BC13" s="750"/>
      <c r="BD13" s="751"/>
      <c r="BE13" s="751">
        <v>2</v>
      </c>
      <c r="BF13" s="751">
        <v>4</v>
      </c>
      <c r="BG13" s="751">
        <v>1</v>
      </c>
      <c r="BH13" s="768">
        <v>3</v>
      </c>
      <c r="BI13" s="749">
        <v>2</v>
      </c>
      <c r="BJ13" s="750"/>
      <c r="BK13" s="751"/>
      <c r="BL13" s="751">
        <v>0.24</v>
      </c>
      <c r="BM13" s="751">
        <v>0.39</v>
      </c>
      <c r="BN13" s="751">
        <v>0.05</v>
      </c>
      <c r="BO13" s="768">
        <v>0.19</v>
      </c>
      <c r="BP13" s="749">
        <v>0.1</v>
      </c>
      <c r="BQ13" s="774">
        <f t="shared" si="9"/>
        <v>0</v>
      </c>
      <c r="BR13" s="775">
        <f t="shared" si="9"/>
        <v>9</v>
      </c>
      <c r="BS13" s="775">
        <f t="shared" si="9"/>
        <v>7</v>
      </c>
      <c r="BT13" s="775">
        <f t="shared" si="9"/>
        <v>5</v>
      </c>
      <c r="BU13" s="775">
        <f t="shared" si="9"/>
        <v>9</v>
      </c>
      <c r="BV13" s="775">
        <f t="shared" si="1"/>
        <v>5</v>
      </c>
      <c r="BW13" s="775">
        <f t="shared" si="2"/>
        <v>7</v>
      </c>
      <c r="BX13" s="541"/>
      <c r="BY13" s="511"/>
      <c r="BZ13" s="511"/>
      <c r="CA13" s="511"/>
      <c r="CB13" s="511"/>
      <c r="CC13" s="714"/>
      <c r="CD13" s="715"/>
      <c r="CE13" s="789">
        <f t="shared" si="10"/>
        <v>0</v>
      </c>
      <c r="CF13" s="790">
        <f t="shared" si="11"/>
        <v>9</v>
      </c>
      <c r="CG13" s="790">
        <f t="shared" si="12"/>
        <v>7</v>
      </c>
      <c r="CH13" s="790">
        <f t="shared" si="13"/>
        <v>5</v>
      </c>
      <c r="CI13" s="790">
        <f t="shared" si="14"/>
        <v>9</v>
      </c>
      <c r="CJ13" s="790">
        <f t="shared" si="4"/>
        <v>5</v>
      </c>
      <c r="CK13" s="790">
        <f t="shared" si="5"/>
        <v>7</v>
      </c>
      <c r="CL13" s="806" t="str">
        <f t="shared" si="15"/>
        <v>-</v>
      </c>
      <c r="CM13" s="807" t="str">
        <f t="shared" si="16"/>
        <v>-</v>
      </c>
      <c r="CN13" s="807">
        <f t="shared" si="17"/>
        <v>204.166666666667</v>
      </c>
      <c r="CO13" s="807">
        <f t="shared" si="18"/>
        <v>89.7435897435897</v>
      </c>
      <c r="CP13" s="807">
        <f t="shared" si="19"/>
        <v>1260</v>
      </c>
      <c r="CQ13" s="808">
        <f t="shared" si="7"/>
        <v>184.210526315789</v>
      </c>
      <c r="CR13" s="809">
        <f t="shared" si="20"/>
        <v>490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</row>
    <row r="14" ht="99.95" customHeight="1" spans="2:103">
      <c r="B14" s="602"/>
      <c r="C14" s="589"/>
      <c r="D14" s="653" t="s">
        <v>273</v>
      </c>
      <c r="E14" s="668" t="s">
        <v>274</v>
      </c>
      <c r="F14" s="669"/>
      <c r="G14" s="669" t="s">
        <v>275</v>
      </c>
      <c r="H14" s="669" t="s">
        <v>276</v>
      </c>
      <c r="I14" s="669" t="s">
        <v>277</v>
      </c>
      <c r="J14" s="669" t="s">
        <v>278</v>
      </c>
      <c r="K14" s="669" t="s">
        <v>279</v>
      </c>
      <c r="L14" s="691" t="s">
        <v>280</v>
      </c>
      <c r="M14" s="680"/>
      <c r="N14" s="681">
        <v>2</v>
      </c>
      <c r="O14" s="681">
        <v>3</v>
      </c>
      <c r="P14" s="681">
        <v>3</v>
      </c>
      <c r="Q14" s="681">
        <v>3</v>
      </c>
      <c r="R14" s="700">
        <v>3</v>
      </c>
      <c r="S14" s="701">
        <v>1</v>
      </c>
      <c r="T14" s="541"/>
      <c r="U14" s="511">
        <v>12</v>
      </c>
      <c r="V14" s="511">
        <v>2</v>
      </c>
      <c r="W14" s="511">
        <v>4</v>
      </c>
      <c r="X14" s="511">
        <v>6</v>
      </c>
      <c r="Y14" s="714">
        <v>4</v>
      </c>
      <c r="Z14" s="715">
        <v>7</v>
      </c>
      <c r="AA14" s="541"/>
      <c r="AB14" s="511"/>
      <c r="AC14" s="511"/>
      <c r="AD14" s="511"/>
      <c r="AE14" s="511"/>
      <c r="AF14" s="714"/>
      <c r="AG14" s="715"/>
      <c r="AH14" s="728"/>
      <c r="AI14" s="729"/>
      <c r="AJ14" s="729"/>
      <c r="AK14" s="729"/>
      <c r="AL14" s="729"/>
      <c r="AM14" s="730"/>
      <c r="AN14" s="701"/>
      <c r="AO14" s="728"/>
      <c r="AP14" s="729">
        <v>1</v>
      </c>
      <c r="AQ14" s="729">
        <v>1</v>
      </c>
      <c r="AR14" s="729">
        <v>2</v>
      </c>
      <c r="AS14" s="729"/>
      <c r="AT14" s="730"/>
      <c r="AU14" s="701"/>
      <c r="AV14" s="542"/>
      <c r="AW14" s="747">
        <v>2</v>
      </c>
      <c r="AX14" s="747">
        <v>1</v>
      </c>
      <c r="AY14" s="747">
        <v>2</v>
      </c>
      <c r="AZ14" s="747"/>
      <c r="BA14" s="748"/>
      <c r="BB14" s="749"/>
      <c r="BC14" s="750"/>
      <c r="BD14" s="751">
        <v>4</v>
      </c>
      <c r="BE14" s="751">
        <v>2</v>
      </c>
      <c r="BF14" s="751">
        <v>2</v>
      </c>
      <c r="BG14" s="751">
        <v>1</v>
      </c>
      <c r="BH14" s="768">
        <v>1</v>
      </c>
      <c r="BI14" s="749">
        <v>1</v>
      </c>
      <c r="BJ14" s="750"/>
      <c r="BK14" s="751">
        <v>0.2</v>
      </c>
      <c r="BL14" s="751">
        <v>0.14</v>
      </c>
      <c r="BM14" s="751">
        <v>0.24</v>
      </c>
      <c r="BN14" s="751">
        <v>0.02</v>
      </c>
      <c r="BO14" s="768">
        <v>0.02</v>
      </c>
      <c r="BP14" s="749">
        <v>0.02</v>
      </c>
      <c r="BQ14" s="774">
        <f t="shared" si="9"/>
        <v>0</v>
      </c>
      <c r="BR14" s="775">
        <f t="shared" si="9"/>
        <v>14</v>
      </c>
      <c r="BS14" s="775">
        <f t="shared" si="9"/>
        <v>5</v>
      </c>
      <c r="BT14" s="775">
        <f t="shared" si="9"/>
        <v>7</v>
      </c>
      <c r="BU14" s="775">
        <f t="shared" si="9"/>
        <v>9</v>
      </c>
      <c r="BV14" s="775">
        <f t="shared" si="1"/>
        <v>7</v>
      </c>
      <c r="BW14" s="775">
        <f t="shared" si="2"/>
        <v>8</v>
      </c>
      <c r="BX14" s="541"/>
      <c r="BY14" s="511"/>
      <c r="BZ14" s="511"/>
      <c r="CA14" s="511"/>
      <c r="CB14" s="511"/>
      <c r="CC14" s="714"/>
      <c r="CD14" s="715"/>
      <c r="CE14" s="789">
        <f t="shared" si="10"/>
        <v>0</v>
      </c>
      <c r="CF14" s="790">
        <f t="shared" si="11"/>
        <v>14</v>
      </c>
      <c r="CG14" s="790">
        <f t="shared" si="12"/>
        <v>5</v>
      </c>
      <c r="CH14" s="790">
        <f t="shared" si="13"/>
        <v>7</v>
      </c>
      <c r="CI14" s="790">
        <f t="shared" si="14"/>
        <v>9</v>
      </c>
      <c r="CJ14" s="790">
        <f t="shared" si="4"/>
        <v>7</v>
      </c>
      <c r="CK14" s="790">
        <f t="shared" si="5"/>
        <v>8</v>
      </c>
      <c r="CL14" s="806" t="str">
        <f t="shared" si="15"/>
        <v>-</v>
      </c>
      <c r="CM14" s="807">
        <f t="shared" si="16"/>
        <v>490</v>
      </c>
      <c r="CN14" s="807">
        <f t="shared" si="17"/>
        <v>250</v>
      </c>
      <c r="CO14" s="807">
        <f t="shared" si="18"/>
        <v>204.166666666667</v>
      </c>
      <c r="CP14" s="807">
        <f t="shared" si="19"/>
        <v>3150</v>
      </c>
      <c r="CQ14" s="808">
        <f t="shared" si="7"/>
        <v>2450</v>
      </c>
      <c r="CR14" s="809">
        <f t="shared" si="20"/>
        <v>2800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</row>
    <row r="15" ht="99.95" customHeight="1" spans="2:103">
      <c r="B15" s="602"/>
      <c r="C15" s="589"/>
      <c r="D15" s="653" t="s">
        <v>281</v>
      </c>
      <c r="E15" s="668" t="s">
        <v>282</v>
      </c>
      <c r="F15" s="669"/>
      <c r="G15" s="669" t="s">
        <v>283</v>
      </c>
      <c r="H15" s="669" t="s">
        <v>284</v>
      </c>
      <c r="I15" s="669" t="s">
        <v>285</v>
      </c>
      <c r="J15" s="669" t="s">
        <v>286</v>
      </c>
      <c r="K15" s="669" t="s">
        <v>287</v>
      </c>
      <c r="L15" s="691" t="s">
        <v>288</v>
      </c>
      <c r="M15" s="680"/>
      <c r="N15" s="681">
        <v>2</v>
      </c>
      <c r="O15" s="681">
        <v>2</v>
      </c>
      <c r="P15" s="681">
        <v>2</v>
      </c>
      <c r="Q15" s="681">
        <v>2</v>
      </c>
      <c r="R15" s="700">
        <v>3</v>
      </c>
      <c r="S15" s="701">
        <v>2</v>
      </c>
      <c r="T15" s="541"/>
      <c r="U15" s="511">
        <v>12</v>
      </c>
      <c r="V15" s="511">
        <v>2</v>
      </c>
      <c r="W15" s="511">
        <v>4</v>
      </c>
      <c r="X15" s="511">
        <v>7</v>
      </c>
      <c r="Y15" s="714">
        <v>5</v>
      </c>
      <c r="Z15" s="715">
        <v>7</v>
      </c>
      <c r="AA15" s="541"/>
      <c r="AB15" s="511"/>
      <c r="AC15" s="511">
        <v>5</v>
      </c>
      <c r="AD15" s="511"/>
      <c r="AE15" s="511"/>
      <c r="AF15" s="714">
        <v>5</v>
      </c>
      <c r="AG15" s="715"/>
      <c r="AH15" s="728"/>
      <c r="AI15" s="729"/>
      <c r="AJ15" s="729"/>
      <c r="AK15" s="729">
        <v>1</v>
      </c>
      <c r="AL15" s="729">
        <v>1</v>
      </c>
      <c r="AM15" s="730"/>
      <c r="AN15" s="701">
        <v>1</v>
      </c>
      <c r="AO15" s="728"/>
      <c r="AP15" s="729">
        <v>1</v>
      </c>
      <c r="AQ15" s="729">
        <v>1</v>
      </c>
      <c r="AR15" s="729">
        <v>1</v>
      </c>
      <c r="AS15" s="729">
        <v>1</v>
      </c>
      <c r="AT15" s="730">
        <v>2</v>
      </c>
      <c r="AU15" s="701">
        <v>1</v>
      </c>
      <c r="AV15" s="542"/>
      <c r="AW15" s="747">
        <v>1</v>
      </c>
      <c r="AX15" s="747">
        <v>3</v>
      </c>
      <c r="AY15" s="747">
        <v>1</v>
      </c>
      <c r="AZ15" s="747">
        <v>1</v>
      </c>
      <c r="BA15" s="748">
        <v>2</v>
      </c>
      <c r="BB15" s="749">
        <v>1</v>
      </c>
      <c r="BC15" s="750"/>
      <c r="BD15" s="751">
        <v>2</v>
      </c>
      <c r="BE15" s="751">
        <v>4</v>
      </c>
      <c r="BF15" s="751">
        <v>3</v>
      </c>
      <c r="BG15" s="751">
        <v>1</v>
      </c>
      <c r="BH15" s="768">
        <v>2</v>
      </c>
      <c r="BI15" s="749">
        <v>1</v>
      </c>
      <c r="BJ15" s="750"/>
      <c r="BK15" s="751">
        <v>0.14</v>
      </c>
      <c r="BL15" s="751">
        <v>0.24</v>
      </c>
      <c r="BM15" s="751">
        <v>0.3</v>
      </c>
      <c r="BN15" s="751">
        <v>0.27</v>
      </c>
      <c r="BO15" s="768">
        <v>0.24</v>
      </c>
      <c r="BP15" s="749">
        <v>0.27</v>
      </c>
      <c r="BQ15" s="774">
        <f t="shared" si="9"/>
        <v>0</v>
      </c>
      <c r="BR15" s="775">
        <f t="shared" si="9"/>
        <v>14</v>
      </c>
      <c r="BS15" s="775">
        <f t="shared" si="9"/>
        <v>9</v>
      </c>
      <c r="BT15" s="775">
        <f t="shared" si="9"/>
        <v>6</v>
      </c>
      <c r="BU15" s="775">
        <f t="shared" si="9"/>
        <v>9</v>
      </c>
      <c r="BV15" s="775">
        <f t="shared" si="1"/>
        <v>13</v>
      </c>
      <c r="BW15" s="775">
        <f t="shared" si="2"/>
        <v>9</v>
      </c>
      <c r="BX15" s="541"/>
      <c r="BY15" s="511"/>
      <c r="BZ15" s="511"/>
      <c r="CA15" s="511"/>
      <c r="CB15" s="511"/>
      <c r="CC15" s="714"/>
      <c r="CD15" s="715"/>
      <c r="CE15" s="789">
        <f t="shared" si="10"/>
        <v>0</v>
      </c>
      <c r="CF15" s="790">
        <f t="shared" si="11"/>
        <v>14</v>
      </c>
      <c r="CG15" s="790">
        <f t="shared" si="12"/>
        <v>9</v>
      </c>
      <c r="CH15" s="790">
        <f t="shared" si="13"/>
        <v>6</v>
      </c>
      <c r="CI15" s="790">
        <f t="shared" si="14"/>
        <v>9</v>
      </c>
      <c r="CJ15" s="790">
        <f t="shared" si="4"/>
        <v>13</v>
      </c>
      <c r="CK15" s="790">
        <f t="shared" si="5"/>
        <v>9</v>
      </c>
      <c r="CL15" s="806" t="str">
        <f t="shared" si="15"/>
        <v>-</v>
      </c>
      <c r="CM15" s="807">
        <f t="shared" si="16"/>
        <v>700</v>
      </c>
      <c r="CN15" s="807">
        <f t="shared" si="17"/>
        <v>262.5</v>
      </c>
      <c r="CO15" s="807">
        <f t="shared" si="18"/>
        <v>140</v>
      </c>
      <c r="CP15" s="807">
        <f t="shared" si="19"/>
        <v>233.333333333333</v>
      </c>
      <c r="CQ15" s="808">
        <f t="shared" si="7"/>
        <v>379.166666666667</v>
      </c>
      <c r="CR15" s="809">
        <f t="shared" si="20"/>
        <v>233.333333333333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</row>
    <row r="16" ht="99.95" customHeight="1" spans="2:103">
      <c r="B16" s="602"/>
      <c r="C16" s="589"/>
      <c r="D16" s="653" t="s">
        <v>289</v>
      </c>
      <c r="E16" s="668" t="s">
        <v>290</v>
      </c>
      <c r="F16" s="669"/>
      <c r="G16" s="669" t="s">
        <v>291</v>
      </c>
      <c r="H16" s="669" t="s">
        <v>292</v>
      </c>
      <c r="I16" s="669" t="s">
        <v>293</v>
      </c>
      <c r="J16" s="669" t="s">
        <v>294</v>
      </c>
      <c r="K16" s="669" t="s">
        <v>295</v>
      </c>
      <c r="L16" s="691" t="s">
        <v>296</v>
      </c>
      <c r="M16" s="680"/>
      <c r="N16" s="681"/>
      <c r="O16" s="681"/>
      <c r="P16" s="681"/>
      <c r="Q16" s="681"/>
      <c r="R16" s="700"/>
      <c r="S16" s="701"/>
      <c r="T16" s="541"/>
      <c r="U16" s="511"/>
      <c r="V16" s="511"/>
      <c r="W16" s="511"/>
      <c r="X16" s="511"/>
      <c r="Y16" s="714"/>
      <c r="Z16" s="715"/>
      <c r="AA16" s="541"/>
      <c r="AB16" s="511">
        <v>5</v>
      </c>
      <c r="AC16" s="511">
        <v>5</v>
      </c>
      <c r="AD16" s="511">
        <v>5</v>
      </c>
      <c r="AE16" s="511"/>
      <c r="AF16" s="714">
        <v>5</v>
      </c>
      <c r="AG16" s="715">
        <v>5</v>
      </c>
      <c r="AH16" s="728"/>
      <c r="AI16" s="729"/>
      <c r="AJ16" s="729"/>
      <c r="AK16" s="729"/>
      <c r="AL16" s="729"/>
      <c r="AM16" s="730"/>
      <c r="AN16" s="701"/>
      <c r="AO16" s="728"/>
      <c r="AP16" s="729"/>
      <c r="AQ16" s="729"/>
      <c r="AR16" s="729"/>
      <c r="AS16" s="729"/>
      <c r="AT16" s="730"/>
      <c r="AU16" s="701"/>
      <c r="AV16" s="542"/>
      <c r="AW16" s="747"/>
      <c r="AX16" s="747"/>
      <c r="AY16" s="747"/>
      <c r="AZ16" s="747"/>
      <c r="BA16" s="748"/>
      <c r="BB16" s="749"/>
      <c r="BC16" s="750"/>
      <c r="BD16" s="751"/>
      <c r="BE16" s="751"/>
      <c r="BF16" s="751"/>
      <c r="BG16" s="751"/>
      <c r="BH16" s="768"/>
      <c r="BI16" s="749"/>
      <c r="BJ16" s="750"/>
      <c r="BK16" s="751"/>
      <c r="BL16" s="751"/>
      <c r="BM16" s="751"/>
      <c r="BN16" s="751"/>
      <c r="BO16" s="768"/>
      <c r="BP16" s="749"/>
      <c r="BQ16" s="774">
        <f t="shared" si="9"/>
        <v>0</v>
      </c>
      <c r="BR16" s="775">
        <f t="shared" si="9"/>
        <v>5</v>
      </c>
      <c r="BS16" s="775">
        <f t="shared" si="9"/>
        <v>5</v>
      </c>
      <c r="BT16" s="775">
        <f t="shared" si="9"/>
        <v>5</v>
      </c>
      <c r="BU16" s="775">
        <f t="shared" si="9"/>
        <v>0</v>
      </c>
      <c r="BV16" s="775">
        <f t="shared" si="1"/>
        <v>5</v>
      </c>
      <c r="BW16" s="775">
        <f t="shared" si="2"/>
        <v>5</v>
      </c>
      <c r="BX16" s="541"/>
      <c r="BY16" s="511"/>
      <c r="BZ16" s="511"/>
      <c r="CA16" s="511"/>
      <c r="CB16" s="511"/>
      <c r="CC16" s="714"/>
      <c r="CD16" s="715"/>
      <c r="CE16" s="789">
        <f t="shared" si="10"/>
        <v>0</v>
      </c>
      <c r="CF16" s="790">
        <f t="shared" si="11"/>
        <v>5</v>
      </c>
      <c r="CG16" s="790">
        <f t="shared" si="12"/>
        <v>5</v>
      </c>
      <c r="CH16" s="790">
        <f t="shared" si="13"/>
        <v>5</v>
      </c>
      <c r="CI16" s="790">
        <f t="shared" si="14"/>
        <v>0</v>
      </c>
      <c r="CJ16" s="790">
        <f t="shared" si="4"/>
        <v>5</v>
      </c>
      <c r="CK16" s="790">
        <f t="shared" si="5"/>
        <v>5</v>
      </c>
      <c r="CL16" s="806" t="str">
        <f t="shared" si="15"/>
        <v>-</v>
      </c>
      <c r="CM16" s="807" t="str">
        <f t="shared" si="16"/>
        <v>-</v>
      </c>
      <c r="CN16" s="807" t="str">
        <f t="shared" si="17"/>
        <v>-</v>
      </c>
      <c r="CO16" s="807" t="str">
        <f t="shared" si="18"/>
        <v>-</v>
      </c>
      <c r="CP16" s="807" t="str">
        <f t="shared" si="19"/>
        <v>-</v>
      </c>
      <c r="CQ16" s="808" t="str">
        <f t="shared" si="7"/>
        <v>-</v>
      </c>
      <c r="CR16" s="809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</row>
    <row r="17" ht="99.95" customHeight="1" spans="2:103">
      <c r="B17" s="602"/>
      <c r="C17" s="589"/>
      <c r="D17" s="653" t="s">
        <v>297</v>
      </c>
      <c r="E17" s="668" t="s">
        <v>298</v>
      </c>
      <c r="F17" s="670"/>
      <c r="G17" s="670" t="s">
        <v>299</v>
      </c>
      <c r="H17" s="670" t="s">
        <v>300</v>
      </c>
      <c r="I17" s="670" t="s">
        <v>301</v>
      </c>
      <c r="J17" s="670" t="s">
        <v>302</v>
      </c>
      <c r="K17" s="670" t="s">
        <v>303</v>
      </c>
      <c r="L17" s="692" t="s">
        <v>304</v>
      </c>
      <c r="M17" s="689"/>
      <c r="N17" s="690">
        <v>4</v>
      </c>
      <c r="O17" s="690">
        <v>4</v>
      </c>
      <c r="P17" s="690">
        <v>2</v>
      </c>
      <c r="Q17" s="690">
        <v>2</v>
      </c>
      <c r="R17" s="707">
        <v>2</v>
      </c>
      <c r="S17" s="708">
        <v>2</v>
      </c>
      <c r="T17" s="544"/>
      <c r="U17" s="514">
        <v>16</v>
      </c>
      <c r="V17" s="514">
        <v>2</v>
      </c>
      <c r="W17" s="514">
        <v>4</v>
      </c>
      <c r="X17" s="514">
        <v>4</v>
      </c>
      <c r="Y17" s="720">
        <v>7</v>
      </c>
      <c r="Z17" s="721">
        <v>5</v>
      </c>
      <c r="AA17" s="544"/>
      <c r="AB17" s="514"/>
      <c r="AC17" s="514">
        <v>10</v>
      </c>
      <c r="AD17" s="514"/>
      <c r="AE17" s="514">
        <v>5</v>
      </c>
      <c r="AF17" s="720">
        <v>10</v>
      </c>
      <c r="AG17" s="721"/>
      <c r="AH17" s="737"/>
      <c r="AI17" s="738"/>
      <c r="AJ17" s="738"/>
      <c r="AK17" s="738">
        <v>1</v>
      </c>
      <c r="AL17" s="738">
        <v>1</v>
      </c>
      <c r="AM17" s="739"/>
      <c r="AN17" s="708">
        <v>2</v>
      </c>
      <c r="AO17" s="737"/>
      <c r="AP17" s="738">
        <v>1</v>
      </c>
      <c r="AQ17" s="738">
        <v>1</v>
      </c>
      <c r="AR17" s="738">
        <v>3</v>
      </c>
      <c r="AS17" s="738">
        <v>3</v>
      </c>
      <c r="AT17" s="739">
        <v>1</v>
      </c>
      <c r="AU17" s="708">
        <v>2</v>
      </c>
      <c r="AV17" s="545"/>
      <c r="AW17" s="762">
        <v>2</v>
      </c>
      <c r="AX17" s="762">
        <v>4</v>
      </c>
      <c r="AY17" s="762">
        <v>4</v>
      </c>
      <c r="AZ17" s="762">
        <v>4</v>
      </c>
      <c r="BA17" s="763">
        <v>1</v>
      </c>
      <c r="BB17" s="764">
        <v>2</v>
      </c>
      <c r="BC17" s="765"/>
      <c r="BD17" s="766">
        <v>5</v>
      </c>
      <c r="BE17" s="766">
        <v>6</v>
      </c>
      <c r="BF17" s="766">
        <v>6</v>
      </c>
      <c r="BG17" s="766">
        <v>8</v>
      </c>
      <c r="BH17" s="771">
        <v>1</v>
      </c>
      <c r="BI17" s="764">
        <v>2</v>
      </c>
      <c r="BJ17" s="765"/>
      <c r="BK17" s="766">
        <v>0.22</v>
      </c>
      <c r="BL17" s="766">
        <v>0.3</v>
      </c>
      <c r="BM17" s="766">
        <v>0.59</v>
      </c>
      <c r="BN17" s="766">
        <v>0.62</v>
      </c>
      <c r="BO17" s="771">
        <v>0.12</v>
      </c>
      <c r="BP17" s="764">
        <v>0.89</v>
      </c>
      <c r="BQ17" s="780">
        <f t="shared" si="9"/>
        <v>0</v>
      </c>
      <c r="BR17" s="781">
        <f t="shared" si="9"/>
        <v>20</v>
      </c>
      <c r="BS17" s="781">
        <f t="shared" si="9"/>
        <v>16</v>
      </c>
      <c r="BT17" s="781">
        <f t="shared" si="9"/>
        <v>6</v>
      </c>
      <c r="BU17" s="781">
        <f t="shared" si="9"/>
        <v>11</v>
      </c>
      <c r="BV17" s="781">
        <f t="shared" si="1"/>
        <v>19</v>
      </c>
      <c r="BW17" s="781">
        <f t="shared" si="2"/>
        <v>7</v>
      </c>
      <c r="BX17" s="784"/>
      <c r="BY17" s="785"/>
      <c r="BZ17" s="785"/>
      <c r="CA17" s="785"/>
      <c r="CB17" s="785"/>
      <c r="CC17" s="796"/>
      <c r="CD17" s="797">
        <v>1</v>
      </c>
      <c r="CE17" s="798">
        <f t="shared" si="10"/>
        <v>0</v>
      </c>
      <c r="CF17" s="799">
        <f t="shared" si="11"/>
        <v>20</v>
      </c>
      <c r="CG17" s="799">
        <f t="shared" si="12"/>
        <v>16</v>
      </c>
      <c r="CH17" s="799">
        <f t="shared" si="13"/>
        <v>6</v>
      </c>
      <c r="CI17" s="799">
        <f t="shared" si="14"/>
        <v>11</v>
      </c>
      <c r="CJ17" s="799">
        <f t="shared" si="4"/>
        <v>19</v>
      </c>
      <c r="CK17" s="799">
        <f t="shared" si="5"/>
        <v>8</v>
      </c>
      <c r="CL17" s="818" t="str">
        <f t="shared" si="15"/>
        <v>-</v>
      </c>
      <c r="CM17" s="819">
        <f t="shared" si="16"/>
        <v>636.363636363636</v>
      </c>
      <c r="CN17" s="819">
        <f t="shared" si="17"/>
        <v>373.333333333333</v>
      </c>
      <c r="CO17" s="819">
        <f t="shared" si="18"/>
        <v>71.1864406779661</v>
      </c>
      <c r="CP17" s="819">
        <f t="shared" si="19"/>
        <v>124.193548387097</v>
      </c>
      <c r="CQ17" s="820">
        <f t="shared" si="7"/>
        <v>1108.33333333333</v>
      </c>
      <c r="CR17" s="821">
        <f t="shared" si="20"/>
        <v>62.9213483146067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</row>
    <row r="18" ht="99.95" customHeight="1" spans="2:103">
      <c r="B18" s="604"/>
      <c r="C18" s="596"/>
      <c r="D18" s="671" t="s">
        <v>305</v>
      </c>
      <c r="E18" s="672" t="s">
        <v>306</v>
      </c>
      <c r="F18" s="670"/>
      <c r="G18" s="670" t="s">
        <v>307</v>
      </c>
      <c r="H18" s="670" t="s">
        <v>308</v>
      </c>
      <c r="I18" s="670" t="s">
        <v>309</v>
      </c>
      <c r="J18" s="670" t="s">
        <v>310</v>
      </c>
      <c r="K18" s="670" t="s">
        <v>311</v>
      </c>
      <c r="L18" s="692" t="s">
        <v>312</v>
      </c>
      <c r="M18" s="683"/>
      <c r="N18" s="684">
        <v>4</v>
      </c>
      <c r="O18" s="684">
        <v>3</v>
      </c>
      <c r="P18" s="684">
        <v>2</v>
      </c>
      <c r="Q18" s="684">
        <v>2</v>
      </c>
      <c r="R18" s="702">
        <v>2</v>
      </c>
      <c r="S18" s="703">
        <v>2</v>
      </c>
      <c r="T18" s="552"/>
      <c r="U18" s="520">
        <v>5</v>
      </c>
      <c r="V18" s="520">
        <v>1</v>
      </c>
      <c r="W18" s="520">
        <v>1</v>
      </c>
      <c r="X18" s="520">
        <v>7</v>
      </c>
      <c r="Y18" s="716"/>
      <c r="Z18" s="717">
        <v>7</v>
      </c>
      <c r="AA18" s="552"/>
      <c r="AB18" s="520"/>
      <c r="AC18" s="520"/>
      <c r="AD18" s="520">
        <v>10</v>
      </c>
      <c r="AE18" s="520"/>
      <c r="AF18" s="716"/>
      <c r="AG18" s="717"/>
      <c r="AH18" s="731"/>
      <c r="AI18" s="732"/>
      <c r="AJ18" s="732"/>
      <c r="AK18" s="732"/>
      <c r="AL18" s="732">
        <v>1</v>
      </c>
      <c r="AM18" s="733"/>
      <c r="AN18" s="703"/>
      <c r="AO18" s="731"/>
      <c r="AP18" s="732">
        <v>4</v>
      </c>
      <c r="AQ18" s="732"/>
      <c r="AR18" s="732">
        <v>2</v>
      </c>
      <c r="AS18" s="732">
        <v>1</v>
      </c>
      <c r="AT18" s="733">
        <v>1</v>
      </c>
      <c r="AU18" s="703"/>
      <c r="AV18" s="553"/>
      <c r="AW18" s="752">
        <v>6</v>
      </c>
      <c r="AX18" s="752">
        <v>2</v>
      </c>
      <c r="AY18" s="752">
        <v>2</v>
      </c>
      <c r="AZ18" s="752">
        <v>1</v>
      </c>
      <c r="BA18" s="753">
        <v>1</v>
      </c>
      <c r="BB18" s="754">
        <v>1</v>
      </c>
      <c r="BC18" s="755"/>
      <c r="BD18" s="756">
        <v>8</v>
      </c>
      <c r="BE18" s="756">
        <v>3</v>
      </c>
      <c r="BF18" s="756">
        <v>4</v>
      </c>
      <c r="BG18" s="756">
        <v>1</v>
      </c>
      <c r="BH18" s="769">
        <v>1</v>
      </c>
      <c r="BI18" s="754">
        <v>1</v>
      </c>
      <c r="BJ18" s="755"/>
      <c r="BK18" s="756">
        <v>0.61</v>
      </c>
      <c r="BL18" s="756">
        <v>0.12</v>
      </c>
      <c r="BM18" s="756">
        <v>0.27</v>
      </c>
      <c r="BN18" s="756">
        <v>0.27</v>
      </c>
      <c r="BO18" s="769">
        <v>0.12</v>
      </c>
      <c r="BP18" s="754">
        <v>0.05</v>
      </c>
      <c r="BQ18" s="776">
        <f t="shared" si="9"/>
        <v>0</v>
      </c>
      <c r="BR18" s="777">
        <f t="shared" si="9"/>
        <v>9</v>
      </c>
      <c r="BS18" s="777">
        <f t="shared" si="9"/>
        <v>4</v>
      </c>
      <c r="BT18" s="777">
        <f t="shared" si="9"/>
        <v>13</v>
      </c>
      <c r="BU18" s="777">
        <f t="shared" si="9"/>
        <v>9</v>
      </c>
      <c r="BV18" s="777">
        <f t="shared" si="1"/>
        <v>2</v>
      </c>
      <c r="BW18" s="777">
        <f t="shared" si="2"/>
        <v>9</v>
      </c>
      <c r="BX18" s="786"/>
      <c r="BY18" s="787"/>
      <c r="BZ18" s="787"/>
      <c r="CA18" s="787"/>
      <c r="CB18" s="787"/>
      <c r="CC18" s="800"/>
      <c r="CD18" s="801"/>
      <c r="CE18" s="791">
        <f t="shared" si="10"/>
        <v>0</v>
      </c>
      <c r="CF18" s="792">
        <f t="shared" si="11"/>
        <v>9</v>
      </c>
      <c r="CG18" s="792">
        <f t="shared" si="12"/>
        <v>4</v>
      </c>
      <c r="CH18" s="792">
        <f t="shared" si="13"/>
        <v>13</v>
      </c>
      <c r="CI18" s="792">
        <f t="shared" si="14"/>
        <v>9</v>
      </c>
      <c r="CJ18" s="792">
        <f t="shared" si="4"/>
        <v>2</v>
      </c>
      <c r="CK18" s="792">
        <f t="shared" si="5"/>
        <v>9</v>
      </c>
      <c r="CL18" s="810" t="str">
        <f t="shared" si="15"/>
        <v>-</v>
      </c>
      <c r="CM18" s="811">
        <f t="shared" si="16"/>
        <v>103.27868852459</v>
      </c>
      <c r="CN18" s="811">
        <f t="shared" si="17"/>
        <v>233.333333333333</v>
      </c>
      <c r="CO18" s="811">
        <f t="shared" si="18"/>
        <v>337.037037037037</v>
      </c>
      <c r="CP18" s="811">
        <f t="shared" si="19"/>
        <v>233.333333333333</v>
      </c>
      <c r="CQ18" s="812">
        <f t="shared" si="7"/>
        <v>116.666666666667</v>
      </c>
      <c r="CR18" s="813">
        <f t="shared" si="20"/>
        <v>1260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M10" sqref="M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9"/>
      <c r="H2" s="579"/>
      <c r="I2" s="579"/>
      <c r="J2" s="579"/>
      <c r="K2" s="607"/>
      <c r="L2" s="607"/>
      <c r="M2" s="525" t="s">
        <v>196</v>
      </c>
      <c r="N2" s="579"/>
      <c r="O2" s="579"/>
      <c r="P2" s="579"/>
      <c r="Q2" s="579"/>
      <c r="R2" s="579"/>
      <c r="S2" s="607"/>
      <c r="T2" s="609" t="s">
        <v>197</v>
      </c>
      <c r="U2" s="525" t="s">
        <v>198</v>
      </c>
      <c r="V2" s="579"/>
      <c r="W2" s="579"/>
      <c r="X2" s="579"/>
      <c r="Y2" s="579"/>
      <c r="Z2" s="579"/>
      <c r="AA2" s="630"/>
    </row>
    <row r="3" s="475" customFormat="1" ht="26.25" spans="2:27">
      <c r="B3" s="580" t="s">
        <v>12</v>
      </c>
      <c r="C3" s="580" t="s">
        <v>13</v>
      </c>
      <c r="D3" s="580" t="s">
        <v>14</v>
      </c>
      <c r="E3" s="581" t="s">
        <v>15</v>
      </c>
      <c r="F3" s="582">
        <v>90</v>
      </c>
      <c r="G3" s="580">
        <v>100</v>
      </c>
      <c r="H3" s="580">
        <v>110</v>
      </c>
      <c r="I3" s="580">
        <v>120</v>
      </c>
      <c r="J3" s="580">
        <v>130</v>
      </c>
      <c r="K3" s="580">
        <v>140</v>
      </c>
      <c r="L3" s="608">
        <v>150</v>
      </c>
      <c r="M3" s="582">
        <v>90</v>
      </c>
      <c r="N3" s="580">
        <v>100</v>
      </c>
      <c r="O3" s="580">
        <v>110</v>
      </c>
      <c r="P3" s="580">
        <v>120</v>
      </c>
      <c r="Q3" s="580">
        <v>130</v>
      </c>
      <c r="R3" s="580">
        <v>140</v>
      </c>
      <c r="S3" s="610">
        <v>150</v>
      </c>
      <c r="T3" s="611"/>
      <c r="U3" s="582">
        <v>90</v>
      </c>
      <c r="V3" s="580">
        <v>100</v>
      </c>
      <c r="W3" s="580">
        <v>110</v>
      </c>
      <c r="X3" s="580">
        <v>120</v>
      </c>
      <c r="Y3" s="580">
        <v>130</v>
      </c>
      <c r="Z3" s="580">
        <v>140</v>
      </c>
      <c r="AA3" s="631">
        <v>150</v>
      </c>
    </row>
    <row r="4" s="475" customFormat="1" ht="99.95" customHeight="1" spans="2:27">
      <c r="B4" s="478" t="s">
        <v>200</v>
      </c>
      <c r="C4" s="583"/>
      <c r="D4" s="584" t="s">
        <v>201</v>
      </c>
      <c r="E4" s="585" t="s">
        <v>202</v>
      </c>
      <c r="F4" s="586">
        <f>'在庫（居家服）'!BX4</f>
        <v>0</v>
      </c>
      <c r="G4" s="587">
        <f>'在庫（居家服）'!BY4</f>
        <v>0</v>
      </c>
      <c r="H4" s="587">
        <f>'在庫（居家服）'!BZ4</f>
        <v>0</v>
      </c>
      <c r="I4" s="587">
        <f>'在庫（居家服）'!CA4</f>
        <v>0</v>
      </c>
      <c r="J4" s="587">
        <f>'在庫（居家服）'!CB4</f>
        <v>0</v>
      </c>
      <c r="K4" s="587">
        <f>'在庫（居家服）'!CC4</f>
        <v>0</v>
      </c>
      <c r="L4" s="587">
        <f>'在庫（居家服）'!CD4</f>
        <v>0</v>
      </c>
      <c r="M4" s="586">
        <v>36</v>
      </c>
      <c r="N4" s="587">
        <v>36</v>
      </c>
      <c r="O4" s="587">
        <v>36</v>
      </c>
      <c r="P4" s="587">
        <v>36</v>
      </c>
      <c r="Q4" s="587">
        <v>36</v>
      </c>
      <c r="R4" s="587">
        <v>36</v>
      </c>
      <c r="S4" s="612">
        <v>36</v>
      </c>
      <c r="T4" s="613">
        <f t="shared" ref="T4:T18" si="0">M4*F4+N4*G4+O4*H4+P4*I4+Q4*J4+K4*R4+L4*S4</f>
        <v>0</v>
      </c>
      <c r="U4" s="614" t="s">
        <v>203</v>
      </c>
      <c r="V4" s="615" t="s">
        <v>204</v>
      </c>
      <c r="W4" s="615" t="s">
        <v>205</v>
      </c>
      <c r="X4" s="615" t="s">
        <v>206</v>
      </c>
      <c r="Y4" s="615" t="s">
        <v>207</v>
      </c>
      <c r="Z4" s="632"/>
      <c r="AA4" s="633"/>
    </row>
    <row r="5" s="475" customFormat="1" ht="99.95" customHeight="1" spans="2:27">
      <c r="B5" s="588"/>
      <c r="C5" s="589"/>
      <c r="D5" s="590" t="s">
        <v>208</v>
      </c>
      <c r="E5" s="591" t="s">
        <v>209</v>
      </c>
      <c r="F5" s="592">
        <f>'在庫（居家服）'!BX5</f>
        <v>0</v>
      </c>
      <c r="G5" s="593">
        <f>'在庫（居家服）'!BY5</f>
        <v>0</v>
      </c>
      <c r="H5" s="593">
        <f>'在庫（居家服）'!BZ5</f>
        <v>0</v>
      </c>
      <c r="I5" s="593">
        <f>'在庫（居家服）'!CA5</f>
        <v>0</v>
      </c>
      <c r="J5" s="593">
        <f>'在庫（居家服）'!CB5</f>
        <v>0</v>
      </c>
      <c r="K5" s="593">
        <f>'在庫（居家服）'!CC5</f>
        <v>0</v>
      </c>
      <c r="L5" s="593">
        <f>'在庫（居家服）'!CD5</f>
        <v>0</v>
      </c>
      <c r="M5" s="592">
        <v>36</v>
      </c>
      <c r="N5" s="593">
        <v>36</v>
      </c>
      <c r="O5" s="593">
        <v>36</v>
      </c>
      <c r="P5" s="593">
        <v>36</v>
      </c>
      <c r="Q5" s="593">
        <v>36</v>
      </c>
      <c r="R5" s="593">
        <v>36</v>
      </c>
      <c r="S5" s="616">
        <v>36</v>
      </c>
      <c r="T5" s="617">
        <f t="shared" si="0"/>
        <v>0</v>
      </c>
      <c r="U5" s="618" t="s">
        <v>210</v>
      </c>
      <c r="V5" s="619" t="s">
        <v>211</v>
      </c>
      <c r="W5" s="619" t="s">
        <v>212</v>
      </c>
      <c r="X5" s="619" t="s">
        <v>213</v>
      </c>
      <c r="Y5" s="619" t="s">
        <v>214</v>
      </c>
      <c r="Z5" s="634"/>
      <c r="AA5" s="635"/>
    </row>
    <row r="6" s="475" customFormat="1" ht="99.95" customHeight="1" spans="2:27">
      <c r="B6" s="588"/>
      <c r="C6" s="589"/>
      <c r="D6" s="590" t="s">
        <v>215</v>
      </c>
      <c r="E6" s="594" t="s">
        <v>216</v>
      </c>
      <c r="F6" s="592">
        <f>'在庫（居家服）'!BX6</f>
        <v>0</v>
      </c>
      <c r="G6" s="593">
        <f>'在庫（居家服）'!BY6</f>
        <v>0</v>
      </c>
      <c r="H6" s="593">
        <f>'在庫（居家服）'!BZ6</f>
        <v>0</v>
      </c>
      <c r="I6" s="593">
        <f>'在庫（居家服）'!CA6</f>
        <v>0</v>
      </c>
      <c r="J6" s="593">
        <f>'在庫（居家服）'!CB6</f>
        <v>0</v>
      </c>
      <c r="K6" s="593">
        <f>'在庫（居家服）'!CC6</f>
        <v>0</v>
      </c>
      <c r="L6" s="593">
        <f>'在庫（居家服）'!CD6</f>
        <v>0</v>
      </c>
      <c r="M6" s="592">
        <v>36</v>
      </c>
      <c r="N6" s="593">
        <v>36</v>
      </c>
      <c r="O6" s="593">
        <v>36</v>
      </c>
      <c r="P6" s="593">
        <v>36</v>
      </c>
      <c r="Q6" s="593">
        <v>36</v>
      </c>
      <c r="R6" s="593">
        <v>36</v>
      </c>
      <c r="S6" s="616">
        <v>36</v>
      </c>
      <c r="T6" s="617">
        <f t="shared" si="0"/>
        <v>0</v>
      </c>
      <c r="U6" s="618" t="s">
        <v>217</v>
      </c>
      <c r="V6" s="619" t="s">
        <v>218</v>
      </c>
      <c r="W6" s="619" t="s">
        <v>219</v>
      </c>
      <c r="X6" s="619" t="s">
        <v>220</v>
      </c>
      <c r="Y6" s="619" t="s">
        <v>221</v>
      </c>
      <c r="Z6" s="634"/>
      <c r="AA6" s="635"/>
    </row>
    <row r="7" s="475" customFormat="1" ht="99.95" customHeight="1" spans="2:27">
      <c r="B7" s="595"/>
      <c r="C7" s="596"/>
      <c r="D7" s="597" t="s">
        <v>222</v>
      </c>
      <c r="E7" s="598" t="s">
        <v>222</v>
      </c>
      <c r="F7" s="599">
        <f>'在庫（居家服）'!BX7</f>
        <v>0</v>
      </c>
      <c r="G7" s="600">
        <f>'在庫（居家服）'!BY7</f>
        <v>0</v>
      </c>
      <c r="H7" s="600">
        <f>'在庫（居家服）'!BZ7</f>
        <v>0</v>
      </c>
      <c r="I7" s="600">
        <f>'在庫（居家服）'!CA7</f>
        <v>0</v>
      </c>
      <c r="J7" s="600">
        <f>'在庫（居家服）'!CB7</f>
        <v>0</v>
      </c>
      <c r="K7" s="600">
        <f>'在庫（居家服）'!CC7</f>
        <v>0</v>
      </c>
      <c r="L7" s="600">
        <f>'在庫（居家服）'!CD7</f>
        <v>0</v>
      </c>
      <c r="M7" s="599">
        <v>36</v>
      </c>
      <c r="N7" s="600">
        <v>36</v>
      </c>
      <c r="O7" s="600">
        <v>36</v>
      </c>
      <c r="P7" s="600">
        <v>36</v>
      </c>
      <c r="Q7" s="600">
        <v>36</v>
      </c>
      <c r="R7" s="600">
        <v>36</v>
      </c>
      <c r="S7" s="620">
        <v>36</v>
      </c>
      <c r="T7" s="621">
        <f t="shared" si="0"/>
        <v>0</v>
      </c>
      <c r="U7" s="622" t="s">
        <v>223</v>
      </c>
      <c r="V7" s="623" t="s">
        <v>224</v>
      </c>
      <c r="W7" s="623" t="s">
        <v>225</v>
      </c>
      <c r="X7" s="623" t="s">
        <v>226</v>
      </c>
      <c r="Y7" s="623" t="s">
        <v>227</v>
      </c>
      <c r="Z7" s="636"/>
      <c r="AA7" s="637"/>
    </row>
    <row r="8" s="475" customFormat="1" ht="99.95" customHeight="1" spans="2:27">
      <c r="B8" s="478" t="s">
        <v>228</v>
      </c>
      <c r="C8" s="583"/>
      <c r="D8" s="601" t="s">
        <v>229</v>
      </c>
      <c r="E8" s="585" t="s">
        <v>230</v>
      </c>
      <c r="F8" s="586">
        <f>'在庫（居家服）'!BX8</f>
        <v>0</v>
      </c>
      <c r="G8" s="587">
        <f>'在庫（居家服）'!BY8</f>
        <v>0</v>
      </c>
      <c r="H8" s="587">
        <f>'在庫（居家服）'!BZ8</f>
        <v>0</v>
      </c>
      <c r="I8" s="587">
        <f>'在庫（居家服）'!CA8</f>
        <v>0</v>
      </c>
      <c r="J8" s="587">
        <f>'在庫（居家服）'!CB8</f>
        <v>0</v>
      </c>
      <c r="K8" s="587">
        <f>'在庫（居家服）'!CC8</f>
        <v>0</v>
      </c>
      <c r="L8" s="587">
        <f>'在庫（居家服）'!CD8</f>
        <v>0</v>
      </c>
      <c r="M8" s="586">
        <v>48</v>
      </c>
      <c r="N8" s="587">
        <v>48</v>
      </c>
      <c r="O8" s="587">
        <v>48</v>
      </c>
      <c r="P8" s="587">
        <v>48</v>
      </c>
      <c r="Q8" s="587">
        <v>48</v>
      </c>
      <c r="R8" s="587">
        <v>48</v>
      </c>
      <c r="S8" s="612">
        <v>48</v>
      </c>
      <c r="T8" s="613">
        <f t="shared" si="0"/>
        <v>0</v>
      </c>
      <c r="U8" s="624" t="s">
        <v>231</v>
      </c>
      <c r="V8" s="615" t="s">
        <v>232</v>
      </c>
      <c r="W8" s="615" t="s">
        <v>233</v>
      </c>
      <c r="X8" s="615" t="s">
        <v>234</v>
      </c>
      <c r="Y8" s="615" t="s">
        <v>235</v>
      </c>
      <c r="Z8" s="638"/>
      <c r="AA8" s="639"/>
    </row>
    <row r="9" s="475" customFormat="1" ht="99.95" customHeight="1" spans="2:27">
      <c r="B9" s="602"/>
      <c r="C9" s="589"/>
      <c r="D9" s="590" t="s">
        <v>236</v>
      </c>
      <c r="E9" s="591" t="s">
        <v>237</v>
      </c>
      <c r="F9" s="592">
        <f>'在庫（居家服）'!BX9</f>
        <v>0</v>
      </c>
      <c r="G9" s="593">
        <f>'在庫（居家服）'!BY9</f>
        <v>0</v>
      </c>
      <c r="H9" s="593">
        <f>'在庫（居家服）'!BZ9</f>
        <v>0</v>
      </c>
      <c r="I9" s="593">
        <f>'在庫（居家服）'!CA9</f>
        <v>0</v>
      </c>
      <c r="J9" s="593">
        <f>'在庫（居家服）'!CB9</f>
        <v>0</v>
      </c>
      <c r="K9" s="593">
        <f>'在庫（居家服）'!CC9</f>
        <v>0</v>
      </c>
      <c r="L9" s="593">
        <f>'在庫（居家服）'!CD9</f>
        <v>0</v>
      </c>
      <c r="M9" s="592">
        <v>48</v>
      </c>
      <c r="N9" s="593">
        <v>48</v>
      </c>
      <c r="O9" s="593">
        <v>48</v>
      </c>
      <c r="P9" s="593">
        <v>48</v>
      </c>
      <c r="Q9" s="593">
        <v>48</v>
      </c>
      <c r="R9" s="593">
        <v>48</v>
      </c>
      <c r="S9" s="616">
        <v>48</v>
      </c>
      <c r="T9" s="617">
        <f t="shared" si="0"/>
        <v>0</v>
      </c>
      <c r="U9" s="618" t="s">
        <v>238</v>
      </c>
      <c r="V9" s="619" t="s">
        <v>239</v>
      </c>
      <c r="W9" s="619" t="s">
        <v>240</v>
      </c>
      <c r="X9" s="619" t="s">
        <v>241</v>
      </c>
      <c r="Y9" s="619" t="s">
        <v>242</v>
      </c>
      <c r="Z9" s="634"/>
      <c r="AA9" s="635"/>
    </row>
    <row r="10" s="475" customFormat="1" ht="99.95" customHeight="1" spans="2:27">
      <c r="B10" s="602"/>
      <c r="C10" s="589"/>
      <c r="D10" s="590" t="s">
        <v>243</v>
      </c>
      <c r="E10" s="591" t="s">
        <v>244</v>
      </c>
      <c r="F10" s="592">
        <f>'在庫（居家服）'!BX10</f>
        <v>0</v>
      </c>
      <c r="G10" s="593">
        <f>'在庫（居家服）'!BY10</f>
        <v>0</v>
      </c>
      <c r="H10" s="593">
        <f>'在庫（居家服）'!BZ10</f>
        <v>0</v>
      </c>
      <c r="I10" s="593">
        <f>'在庫（居家服）'!CA10</f>
        <v>0</v>
      </c>
      <c r="J10" s="593">
        <f>'在庫（居家服）'!CB10</f>
        <v>0</v>
      </c>
      <c r="K10" s="593">
        <f>'在庫（居家服）'!CC10</f>
        <v>0</v>
      </c>
      <c r="L10" s="593">
        <f>'在庫（居家服）'!CD10</f>
        <v>0</v>
      </c>
      <c r="M10" s="592">
        <v>48</v>
      </c>
      <c r="N10" s="593">
        <v>48</v>
      </c>
      <c r="O10" s="593">
        <v>48</v>
      </c>
      <c r="P10" s="593">
        <v>48</v>
      </c>
      <c r="Q10" s="593">
        <v>48</v>
      </c>
      <c r="R10" s="593">
        <v>48</v>
      </c>
      <c r="S10" s="616">
        <v>48</v>
      </c>
      <c r="T10" s="617">
        <f t="shared" si="0"/>
        <v>0</v>
      </c>
      <c r="U10" s="618" t="s">
        <v>245</v>
      </c>
      <c r="V10" s="619" t="s">
        <v>246</v>
      </c>
      <c r="W10" s="619" t="s">
        <v>247</v>
      </c>
      <c r="X10" s="619" t="s">
        <v>248</v>
      </c>
      <c r="Y10" s="619" t="s">
        <v>249</v>
      </c>
      <c r="Z10" s="634"/>
      <c r="AA10" s="635"/>
    </row>
    <row r="11" s="475" customFormat="1" ht="99.95" customHeight="1" spans="2:27">
      <c r="B11" s="602"/>
      <c r="C11" s="589"/>
      <c r="D11" s="590" t="s">
        <v>250</v>
      </c>
      <c r="E11" s="603" t="s">
        <v>251</v>
      </c>
      <c r="F11" s="592">
        <f>'在庫（居家服）'!BX11</f>
        <v>0</v>
      </c>
      <c r="G11" s="593">
        <f>'在庫（居家服）'!BY11</f>
        <v>0</v>
      </c>
      <c r="H11" s="593">
        <f>'在庫（居家服）'!BZ11</f>
        <v>0</v>
      </c>
      <c r="I11" s="593">
        <f>'在庫（居家服）'!CA11</f>
        <v>0</v>
      </c>
      <c r="J11" s="593">
        <f>'在庫（居家服）'!CB11</f>
        <v>0</v>
      </c>
      <c r="K11" s="593">
        <f>'在庫（居家服）'!CC11</f>
        <v>0</v>
      </c>
      <c r="L11" s="593">
        <f>'在庫（居家服）'!CD11</f>
        <v>0</v>
      </c>
      <c r="M11" s="592">
        <v>48</v>
      </c>
      <c r="N11" s="593">
        <v>48</v>
      </c>
      <c r="O11" s="593">
        <v>48</v>
      </c>
      <c r="P11" s="593">
        <v>48</v>
      </c>
      <c r="Q11" s="593">
        <v>48</v>
      </c>
      <c r="R11" s="593">
        <v>48</v>
      </c>
      <c r="S11" s="616">
        <v>48</v>
      </c>
      <c r="T11" s="617">
        <f t="shared" si="0"/>
        <v>0</v>
      </c>
      <c r="U11" s="618" t="s">
        <v>252</v>
      </c>
      <c r="V11" s="619" t="s">
        <v>253</v>
      </c>
      <c r="W11" s="619" t="s">
        <v>254</v>
      </c>
      <c r="X11" s="619" t="s">
        <v>255</v>
      </c>
      <c r="Y11" s="619" t="s">
        <v>256</v>
      </c>
      <c r="Z11" s="640"/>
      <c r="AA11" s="641"/>
    </row>
    <row r="12" s="475" customFormat="1" ht="99.95" customHeight="1" spans="2:27">
      <c r="B12" s="602"/>
      <c r="C12" s="589"/>
      <c r="D12" s="590" t="s">
        <v>257</v>
      </c>
      <c r="E12" s="603" t="s">
        <v>258</v>
      </c>
      <c r="F12" s="592">
        <f>'在庫（居家服）'!BX12</f>
        <v>0</v>
      </c>
      <c r="G12" s="593">
        <f>'在庫（居家服）'!BY12</f>
        <v>0</v>
      </c>
      <c r="H12" s="593">
        <f>'在庫（居家服）'!BZ12</f>
        <v>0</v>
      </c>
      <c r="I12" s="593">
        <f>'在庫（居家服）'!CA12</f>
        <v>0</v>
      </c>
      <c r="J12" s="593">
        <f>'在庫（居家服）'!CB12</f>
        <v>0</v>
      </c>
      <c r="K12" s="593">
        <f>'在庫（居家服）'!CC12</f>
        <v>0</v>
      </c>
      <c r="L12" s="593">
        <f>'在庫（居家服）'!CD12</f>
        <v>0</v>
      </c>
      <c r="M12" s="592">
        <v>48</v>
      </c>
      <c r="N12" s="593">
        <v>48</v>
      </c>
      <c r="O12" s="593">
        <v>48</v>
      </c>
      <c r="P12" s="593">
        <v>48</v>
      </c>
      <c r="Q12" s="593">
        <v>48</v>
      </c>
      <c r="R12" s="593">
        <v>48</v>
      </c>
      <c r="S12" s="616">
        <v>48</v>
      </c>
      <c r="T12" s="617">
        <f t="shared" si="0"/>
        <v>0</v>
      </c>
      <c r="U12" s="625"/>
      <c r="V12" s="626" t="s">
        <v>259</v>
      </c>
      <c r="W12" s="626" t="s">
        <v>260</v>
      </c>
      <c r="X12" s="626" t="s">
        <v>261</v>
      </c>
      <c r="Y12" s="626" t="s">
        <v>262</v>
      </c>
      <c r="Z12" s="642" t="s">
        <v>263</v>
      </c>
      <c r="AA12" s="643" t="s">
        <v>264</v>
      </c>
    </row>
    <row r="13" s="475" customFormat="1" ht="99.95" customHeight="1" spans="2:27">
      <c r="B13" s="602"/>
      <c r="C13" s="589"/>
      <c r="D13" s="590" t="s">
        <v>265</v>
      </c>
      <c r="E13" s="603" t="s">
        <v>266</v>
      </c>
      <c r="F13" s="592">
        <f>'在庫（居家服）'!BX13</f>
        <v>0</v>
      </c>
      <c r="G13" s="593">
        <f>'在庫（居家服）'!BY13</f>
        <v>0</v>
      </c>
      <c r="H13" s="593">
        <f>'在庫（居家服）'!BZ13</f>
        <v>0</v>
      </c>
      <c r="I13" s="593">
        <f>'在庫（居家服）'!CA13</f>
        <v>0</v>
      </c>
      <c r="J13" s="593">
        <f>'在庫（居家服）'!CB13</f>
        <v>0</v>
      </c>
      <c r="K13" s="593">
        <f>'在庫（居家服）'!CC13</f>
        <v>0</v>
      </c>
      <c r="L13" s="593">
        <f>'在庫（居家服）'!CD13</f>
        <v>0</v>
      </c>
      <c r="M13" s="592">
        <v>48</v>
      </c>
      <c r="N13" s="593">
        <v>48</v>
      </c>
      <c r="O13" s="593">
        <v>48</v>
      </c>
      <c r="P13" s="593">
        <v>48</v>
      </c>
      <c r="Q13" s="593">
        <v>48</v>
      </c>
      <c r="R13" s="593">
        <v>48</v>
      </c>
      <c r="S13" s="616">
        <v>48</v>
      </c>
      <c r="T13" s="617">
        <f t="shared" si="0"/>
        <v>0</v>
      </c>
      <c r="U13" s="625"/>
      <c r="V13" s="626" t="s">
        <v>267</v>
      </c>
      <c r="W13" s="626" t="s">
        <v>268</v>
      </c>
      <c r="X13" s="626" t="s">
        <v>269</v>
      </c>
      <c r="Y13" s="626" t="s">
        <v>270</v>
      </c>
      <c r="Z13" s="642" t="s">
        <v>271</v>
      </c>
      <c r="AA13" s="643" t="s">
        <v>272</v>
      </c>
    </row>
    <row r="14" s="475" customFormat="1" ht="99.95" customHeight="1" spans="2:27">
      <c r="B14" s="602"/>
      <c r="C14" s="589"/>
      <c r="D14" s="590" t="s">
        <v>273</v>
      </c>
      <c r="E14" s="603" t="s">
        <v>274</v>
      </c>
      <c r="F14" s="592">
        <f>'在庫（居家服）'!BX14</f>
        <v>0</v>
      </c>
      <c r="G14" s="593">
        <f>'在庫（居家服）'!BY14</f>
        <v>0</v>
      </c>
      <c r="H14" s="593">
        <f>'在庫（居家服）'!BZ14</f>
        <v>0</v>
      </c>
      <c r="I14" s="593">
        <f>'在庫（居家服）'!CA14</f>
        <v>0</v>
      </c>
      <c r="J14" s="593">
        <f>'在庫（居家服）'!CB14</f>
        <v>0</v>
      </c>
      <c r="K14" s="593">
        <f>'在庫（居家服）'!CC14</f>
        <v>0</v>
      </c>
      <c r="L14" s="593">
        <f>'在庫（居家服）'!CD14</f>
        <v>0</v>
      </c>
      <c r="M14" s="592">
        <v>48</v>
      </c>
      <c r="N14" s="593">
        <v>48</v>
      </c>
      <c r="O14" s="593">
        <v>48</v>
      </c>
      <c r="P14" s="593">
        <v>48</v>
      </c>
      <c r="Q14" s="593">
        <v>48</v>
      </c>
      <c r="R14" s="593">
        <v>48</v>
      </c>
      <c r="S14" s="616">
        <v>48</v>
      </c>
      <c r="T14" s="617">
        <f t="shared" si="0"/>
        <v>0</v>
      </c>
      <c r="U14" s="625"/>
      <c r="V14" s="626" t="s">
        <v>275</v>
      </c>
      <c r="W14" s="626" t="s">
        <v>276</v>
      </c>
      <c r="X14" s="626" t="s">
        <v>277</v>
      </c>
      <c r="Y14" s="626" t="s">
        <v>278</v>
      </c>
      <c r="Z14" s="642" t="s">
        <v>279</v>
      </c>
      <c r="AA14" s="643" t="s">
        <v>280</v>
      </c>
    </row>
    <row r="15" s="475" customFormat="1" ht="99.95" customHeight="1" spans="2:27">
      <c r="B15" s="602"/>
      <c r="C15" s="589"/>
      <c r="D15" s="590" t="s">
        <v>281</v>
      </c>
      <c r="E15" s="603" t="s">
        <v>282</v>
      </c>
      <c r="F15" s="592">
        <f>'在庫（居家服）'!BX15</f>
        <v>0</v>
      </c>
      <c r="G15" s="593">
        <f>'在庫（居家服）'!BY15</f>
        <v>0</v>
      </c>
      <c r="H15" s="593">
        <f>'在庫（居家服）'!BZ15</f>
        <v>0</v>
      </c>
      <c r="I15" s="593">
        <f>'在庫（居家服）'!CA15</f>
        <v>0</v>
      </c>
      <c r="J15" s="593">
        <f>'在庫（居家服）'!CB15</f>
        <v>0</v>
      </c>
      <c r="K15" s="593">
        <f>'在庫（居家服）'!CC15</f>
        <v>0</v>
      </c>
      <c r="L15" s="593">
        <f>'在庫（居家服）'!CD15</f>
        <v>0</v>
      </c>
      <c r="M15" s="592">
        <v>48</v>
      </c>
      <c r="N15" s="593">
        <v>48</v>
      </c>
      <c r="O15" s="593">
        <v>48</v>
      </c>
      <c r="P15" s="593">
        <v>48</v>
      </c>
      <c r="Q15" s="593">
        <v>48</v>
      </c>
      <c r="R15" s="593">
        <v>48</v>
      </c>
      <c r="S15" s="616">
        <v>48</v>
      </c>
      <c r="T15" s="617">
        <f t="shared" si="0"/>
        <v>0</v>
      </c>
      <c r="U15" s="625"/>
      <c r="V15" s="626" t="s">
        <v>283</v>
      </c>
      <c r="W15" s="626" t="s">
        <v>284</v>
      </c>
      <c r="X15" s="626" t="s">
        <v>285</v>
      </c>
      <c r="Y15" s="626" t="s">
        <v>286</v>
      </c>
      <c r="Z15" s="642" t="s">
        <v>287</v>
      </c>
      <c r="AA15" s="643" t="s">
        <v>288</v>
      </c>
    </row>
    <row r="16" s="475" customFormat="1" ht="99.95" customHeight="1" spans="2:27">
      <c r="B16" s="602"/>
      <c r="C16" s="589"/>
      <c r="D16" s="590" t="s">
        <v>289</v>
      </c>
      <c r="E16" s="603" t="s">
        <v>290</v>
      </c>
      <c r="F16" s="592">
        <f>'在庫（居家服）'!BX16</f>
        <v>0</v>
      </c>
      <c r="G16" s="593">
        <f>'在庫（居家服）'!BY16</f>
        <v>0</v>
      </c>
      <c r="H16" s="593">
        <f>'在庫（居家服）'!BZ16</f>
        <v>0</v>
      </c>
      <c r="I16" s="593">
        <f>'在庫（居家服）'!CA16</f>
        <v>0</v>
      </c>
      <c r="J16" s="593">
        <f>'在庫（居家服）'!CB16</f>
        <v>0</v>
      </c>
      <c r="K16" s="593">
        <f>'在庫（居家服）'!CC16</f>
        <v>0</v>
      </c>
      <c r="L16" s="593">
        <f>'在庫（居家服）'!CD16</f>
        <v>0</v>
      </c>
      <c r="M16" s="592">
        <v>48</v>
      </c>
      <c r="N16" s="593">
        <v>48</v>
      </c>
      <c r="O16" s="593">
        <v>48</v>
      </c>
      <c r="P16" s="593">
        <v>48</v>
      </c>
      <c r="Q16" s="593">
        <v>48</v>
      </c>
      <c r="R16" s="593">
        <v>48</v>
      </c>
      <c r="S16" s="616">
        <v>48</v>
      </c>
      <c r="T16" s="617">
        <f t="shared" si="0"/>
        <v>0</v>
      </c>
      <c r="U16" s="625"/>
      <c r="V16" s="626" t="s">
        <v>291</v>
      </c>
      <c r="W16" s="626" t="s">
        <v>292</v>
      </c>
      <c r="X16" s="626" t="s">
        <v>293</v>
      </c>
      <c r="Y16" s="626" t="s">
        <v>294</v>
      </c>
      <c r="Z16" s="642" t="s">
        <v>295</v>
      </c>
      <c r="AA16" s="643" t="s">
        <v>296</v>
      </c>
    </row>
    <row r="17" s="475" customFormat="1" ht="99.95" customHeight="1" spans="2:27">
      <c r="B17" s="602"/>
      <c r="C17" s="589"/>
      <c r="D17" s="590" t="s">
        <v>297</v>
      </c>
      <c r="E17" s="603" t="s">
        <v>298</v>
      </c>
      <c r="F17" s="592">
        <f>'在庫（居家服）'!BX17</f>
        <v>0</v>
      </c>
      <c r="G17" s="593">
        <f>'在庫（居家服）'!BY17</f>
        <v>0</v>
      </c>
      <c r="H17" s="593">
        <f>'在庫（居家服）'!BZ17</f>
        <v>0</v>
      </c>
      <c r="I17" s="593">
        <f>'在庫（居家服）'!CA17</f>
        <v>0</v>
      </c>
      <c r="J17" s="593">
        <f>'在庫（居家服）'!CB17</f>
        <v>0</v>
      </c>
      <c r="K17" s="593">
        <f>'在庫（居家服）'!CC17</f>
        <v>0</v>
      </c>
      <c r="L17" s="593">
        <f>'在庫（居家服）'!CD17</f>
        <v>1</v>
      </c>
      <c r="M17" s="592">
        <v>48</v>
      </c>
      <c r="N17" s="593">
        <v>48</v>
      </c>
      <c r="O17" s="593">
        <v>48</v>
      </c>
      <c r="P17" s="593">
        <v>48</v>
      </c>
      <c r="Q17" s="593">
        <v>48</v>
      </c>
      <c r="R17" s="593">
        <v>48</v>
      </c>
      <c r="S17" s="616">
        <v>48</v>
      </c>
      <c r="T17" s="617">
        <f t="shared" si="0"/>
        <v>48</v>
      </c>
      <c r="U17" s="625"/>
      <c r="V17" s="626" t="s">
        <v>299</v>
      </c>
      <c r="W17" s="626" t="s">
        <v>300</v>
      </c>
      <c r="X17" s="626" t="s">
        <v>301</v>
      </c>
      <c r="Y17" s="626" t="s">
        <v>302</v>
      </c>
      <c r="Z17" s="642" t="s">
        <v>303</v>
      </c>
      <c r="AA17" s="643" t="s">
        <v>304</v>
      </c>
    </row>
    <row r="18" s="475" customFormat="1" ht="99.95" customHeight="1" spans="2:27">
      <c r="B18" s="604"/>
      <c r="C18" s="596"/>
      <c r="D18" s="605" t="s">
        <v>305</v>
      </c>
      <c r="E18" s="606" t="s">
        <v>306</v>
      </c>
      <c r="F18" s="599">
        <f>'在庫（居家服）'!BX18</f>
        <v>0</v>
      </c>
      <c r="G18" s="600">
        <f>'在庫（居家服）'!BY18</f>
        <v>0</v>
      </c>
      <c r="H18" s="600">
        <f>'在庫（居家服）'!BZ18</f>
        <v>0</v>
      </c>
      <c r="I18" s="600">
        <f>'在庫（居家服）'!CA18</f>
        <v>0</v>
      </c>
      <c r="J18" s="600">
        <f>'在庫（居家服）'!CB18</f>
        <v>0</v>
      </c>
      <c r="K18" s="600">
        <f>'在庫（居家服）'!CC18</f>
        <v>0</v>
      </c>
      <c r="L18" s="600">
        <f>'在庫（居家服）'!CD18</f>
        <v>0</v>
      </c>
      <c r="M18" s="599">
        <v>48</v>
      </c>
      <c r="N18" s="600">
        <v>48</v>
      </c>
      <c r="O18" s="600">
        <v>48</v>
      </c>
      <c r="P18" s="600">
        <v>48</v>
      </c>
      <c r="Q18" s="600">
        <v>48</v>
      </c>
      <c r="R18" s="600">
        <v>48</v>
      </c>
      <c r="S18" s="620">
        <v>48</v>
      </c>
      <c r="T18" s="621">
        <f t="shared" si="0"/>
        <v>0</v>
      </c>
      <c r="U18" s="627"/>
      <c r="V18" s="628" t="s">
        <v>307</v>
      </c>
      <c r="W18" s="628" t="s">
        <v>308</v>
      </c>
      <c r="X18" s="628" t="s">
        <v>309</v>
      </c>
      <c r="Y18" s="628" t="s">
        <v>310</v>
      </c>
      <c r="Z18" s="644" t="s">
        <v>311</v>
      </c>
      <c r="AA18" s="645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9">
        <f>SUM(T4:T18)</f>
        <v>48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tabSelected="1" zoomScale="55" zoomScaleNormal="55" workbookViewId="0">
      <pane xSplit="8" ySplit="2" topLeftCell="J3" activePane="bottomRight" state="frozen"/>
      <selection/>
      <selection pane="topRight"/>
      <selection pane="bottomLeft"/>
      <selection pane="bottomRight" activeCell="R16" sqref="R16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313</v>
      </c>
      <c r="Q1" s="556"/>
    </row>
    <row r="2" ht="60" customHeight="1" spans="3:20">
      <c r="C2" s="525" t="s">
        <v>13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198</v>
      </c>
      <c r="I2" s="525" t="s">
        <v>1</v>
      </c>
      <c r="J2" s="534" t="s">
        <v>2</v>
      </c>
      <c r="K2" s="535" t="s">
        <v>3</v>
      </c>
      <c r="L2" s="536" t="s">
        <v>4</v>
      </c>
      <c r="M2" s="536" t="s">
        <v>5</v>
      </c>
      <c r="N2" s="536" t="s">
        <v>6</v>
      </c>
      <c r="O2" s="536" t="s">
        <v>7</v>
      </c>
      <c r="P2" s="536" t="s">
        <v>8</v>
      </c>
      <c r="Q2" s="525" t="s">
        <v>9</v>
      </c>
      <c r="R2" s="525" t="s">
        <v>0</v>
      </c>
      <c r="S2" s="525" t="s">
        <v>10</v>
      </c>
      <c r="T2" s="557" t="s">
        <v>11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179</v>
      </c>
      <c r="G3" s="481" t="s">
        <v>179</v>
      </c>
      <c r="H3" s="482" t="s">
        <v>320</v>
      </c>
      <c r="I3" s="537">
        <v>4</v>
      </c>
      <c r="J3" s="538">
        <v>13</v>
      </c>
      <c r="K3" s="538"/>
      <c r="L3" s="537"/>
      <c r="M3" s="537">
        <v>1</v>
      </c>
      <c r="N3" s="539">
        <v>2</v>
      </c>
      <c r="O3" s="539">
        <v>3</v>
      </c>
      <c r="P3" s="539">
        <v>0.19</v>
      </c>
      <c r="Q3" s="558">
        <f t="shared" ref="Q3:Q34" si="0">IF($A$1="补货",I3+J3+K3,I3)</f>
        <v>4</v>
      </c>
      <c r="R3" s="538"/>
      <c r="S3" s="558">
        <f>Q3+R3</f>
        <v>4</v>
      </c>
      <c r="T3" s="559">
        <f>IF(P3&lt;&gt;0,S3/P3*7,"-")</f>
        <v>147.368421052632</v>
      </c>
      <c r="U3">
        <v>1980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179</v>
      </c>
      <c r="G4" s="486" t="s">
        <v>179</v>
      </c>
      <c r="H4" s="487" t="s">
        <v>323</v>
      </c>
      <c r="I4" s="540">
        <v>11</v>
      </c>
      <c r="J4" s="541">
        <v>11</v>
      </c>
      <c r="K4" s="541">
        <v>30</v>
      </c>
      <c r="L4" s="540">
        <v>1</v>
      </c>
      <c r="M4" s="540">
        <v>11</v>
      </c>
      <c r="N4" s="542">
        <v>17</v>
      </c>
      <c r="O4" s="542">
        <v>24</v>
      </c>
      <c r="P4" s="542">
        <v>1.89</v>
      </c>
      <c r="Q4" s="560">
        <f t="shared" si="0"/>
        <v>11</v>
      </c>
      <c r="R4" s="541"/>
      <c r="S4" s="561">
        <f>Q4+R4</f>
        <v>11</v>
      </c>
      <c r="T4" s="562">
        <f>IF(P4&lt;&gt;0,S4/P4*7,"-")</f>
        <v>40.7407407407407</v>
      </c>
      <c r="U4">
        <v>1980</v>
      </c>
    </row>
    <row r="5" spans="2:21">
      <c r="B5" s="478" t="s">
        <v>324</v>
      </c>
      <c r="C5" s="479"/>
      <c r="D5" s="488" t="s">
        <v>325</v>
      </c>
      <c r="E5" s="488" t="s">
        <v>24</v>
      </c>
      <c r="F5" s="481">
        <v>23</v>
      </c>
      <c r="G5" s="481" t="s">
        <v>326</v>
      </c>
      <c r="H5" s="489" t="s">
        <v>327</v>
      </c>
      <c r="I5" s="537">
        <v>1</v>
      </c>
      <c r="J5" s="538"/>
      <c r="K5" s="538">
        <v>10</v>
      </c>
      <c r="L5" s="537"/>
      <c r="M5" s="537"/>
      <c r="N5" s="539">
        <v>1</v>
      </c>
      <c r="O5" s="539">
        <v>1</v>
      </c>
      <c r="P5" s="539">
        <v>0.05</v>
      </c>
      <c r="Q5" s="558">
        <f t="shared" si="0"/>
        <v>1</v>
      </c>
      <c r="R5" s="538"/>
      <c r="S5" s="558">
        <f t="shared" ref="S5:S43" si="1">Q5+R5</f>
        <v>1</v>
      </c>
      <c r="T5" s="559">
        <f t="shared" ref="T5:T43" si="2">IF(P5&lt;&gt;0,S5/P5*7,"-")</f>
        <v>140</v>
      </c>
      <c r="U5">
        <v>2580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40">
        <v>2</v>
      </c>
      <c r="J6" s="541"/>
      <c r="K6" s="541"/>
      <c r="L6" s="540"/>
      <c r="M6" s="540"/>
      <c r="N6" s="542"/>
      <c r="O6" s="542"/>
      <c r="P6" s="542"/>
      <c r="Q6" s="560">
        <f t="shared" si="0"/>
        <v>2</v>
      </c>
      <c r="R6" s="541"/>
      <c r="S6" s="561">
        <f t="shared" si="1"/>
        <v>2</v>
      </c>
      <c r="T6" s="562" t="str">
        <f t="shared" si="2"/>
        <v>-</v>
      </c>
      <c r="U6">
        <v>2580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40">
        <v>4</v>
      </c>
      <c r="J7" s="541">
        <v>19</v>
      </c>
      <c r="K7" s="541"/>
      <c r="L7" s="540"/>
      <c r="M7" s="540"/>
      <c r="N7" s="542"/>
      <c r="O7" s="542">
        <v>2</v>
      </c>
      <c r="P7" s="542">
        <v>0.03</v>
      </c>
      <c r="Q7" s="560">
        <f t="shared" si="0"/>
        <v>4</v>
      </c>
      <c r="R7" s="541"/>
      <c r="S7" s="561">
        <f t="shared" si="1"/>
        <v>4</v>
      </c>
      <c r="T7" s="562">
        <f t="shared" si="2"/>
        <v>933.333333333333</v>
      </c>
      <c r="U7">
        <v>2580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40">
        <v>3</v>
      </c>
      <c r="J8" s="541">
        <v>4</v>
      </c>
      <c r="K8" s="541"/>
      <c r="L8" s="540"/>
      <c r="M8" s="540"/>
      <c r="N8" s="542">
        <v>2</v>
      </c>
      <c r="O8" s="542">
        <v>2</v>
      </c>
      <c r="P8" s="542">
        <v>0.1</v>
      </c>
      <c r="Q8" s="560">
        <f t="shared" si="0"/>
        <v>3</v>
      </c>
      <c r="R8" s="541"/>
      <c r="S8" s="561">
        <f t="shared" si="1"/>
        <v>3</v>
      </c>
      <c r="T8" s="562">
        <f t="shared" si="2"/>
        <v>210</v>
      </c>
      <c r="U8">
        <v>2580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40">
        <v>2</v>
      </c>
      <c r="J9" s="541">
        <v>20</v>
      </c>
      <c r="K9" s="541"/>
      <c r="L9" s="540">
        <v>1</v>
      </c>
      <c r="M9" s="540">
        <v>1</v>
      </c>
      <c r="N9" s="542">
        <v>1</v>
      </c>
      <c r="O9" s="542">
        <v>2</v>
      </c>
      <c r="P9" s="542">
        <v>0.29</v>
      </c>
      <c r="Q9" s="560">
        <f t="shared" si="0"/>
        <v>2</v>
      </c>
      <c r="R9" s="541"/>
      <c r="S9" s="561">
        <f t="shared" si="1"/>
        <v>2</v>
      </c>
      <c r="T9" s="562">
        <f t="shared" si="2"/>
        <v>48.2758620689655</v>
      </c>
      <c r="U9">
        <v>2580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40">
        <v>4</v>
      </c>
      <c r="J10" s="541">
        <v>9</v>
      </c>
      <c r="K10" s="541">
        <v>5</v>
      </c>
      <c r="L10" s="540"/>
      <c r="M10" s="540">
        <v>1</v>
      </c>
      <c r="N10" s="542">
        <v>3</v>
      </c>
      <c r="O10" s="542">
        <v>5</v>
      </c>
      <c r="P10" s="542">
        <v>0.25</v>
      </c>
      <c r="Q10" s="560">
        <f t="shared" si="0"/>
        <v>4</v>
      </c>
      <c r="R10" s="541"/>
      <c r="S10" s="561">
        <f t="shared" si="1"/>
        <v>4</v>
      </c>
      <c r="T10" s="562">
        <f t="shared" si="2"/>
        <v>112</v>
      </c>
      <c r="U10">
        <v>2580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3">
        <v>6</v>
      </c>
      <c r="J11" s="544">
        <v>14</v>
      </c>
      <c r="K11" s="544">
        <v>10</v>
      </c>
      <c r="L11" s="543">
        <v>1</v>
      </c>
      <c r="M11" s="543">
        <v>6</v>
      </c>
      <c r="N11" s="545">
        <v>8</v>
      </c>
      <c r="O11" s="545">
        <v>10</v>
      </c>
      <c r="P11" s="545">
        <v>1.01</v>
      </c>
      <c r="Q11" s="563">
        <f t="shared" si="0"/>
        <v>6</v>
      </c>
      <c r="R11" s="544"/>
      <c r="S11" s="564">
        <f t="shared" si="1"/>
        <v>6</v>
      </c>
      <c r="T11" s="565">
        <f t="shared" si="2"/>
        <v>41.5841584158416</v>
      </c>
      <c r="U11">
        <v>2580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3">
        <v>3</v>
      </c>
      <c r="J12" s="544">
        <v>16</v>
      </c>
      <c r="K12" s="544"/>
      <c r="L12" s="543"/>
      <c r="M12" s="543"/>
      <c r="N12" s="545">
        <v>2</v>
      </c>
      <c r="O12" s="545">
        <v>4</v>
      </c>
      <c r="P12" s="546">
        <v>0.13</v>
      </c>
      <c r="Q12" s="566">
        <f t="shared" si="0"/>
        <v>3</v>
      </c>
      <c r="R12" s="567"/>
      <c r="S12" s="568">
        <f t="shared" si="1"/>
        <v>3</v>
      </c>
      <c r="T12" s="569">
        <f t="shared" si="2"/>
        <v>161.538461538462</v>
      </c>
      <c r="U12">
        <v>2580</v>
      </c>
    </row>
    <row r="13" spans="2:21">
      <c r="B13" s="483"/>
      <c r="C13" s="496"/>
      <c r="D13" s="497" t="s">
        <v>342</v>
      </c>
      <c r="E13" s="497" t="s">
        <v>31</v>
      </c>
      <c r="F13" s="498">
        <v>23</v>
      </c>
      <c r="G13" s="498" t="s">
        <v>326</v>
      </c>
      <c r="H13" s="499" t="s">
        <v>343</v>
      </c>
      <c r="I13" s="547">
        <v>1</v>
      </c>
      <c r="J13" s="548">
        <v>6</v>
      </c>
      <c r="K13" s="548"/>
      <c r="L13" s="547">
        <v>1</v>
      </c>
      <c r="M13" s="547">
        <v>1</v>
      </c>
      <c r="N13" s="549">
        <v>1</v>
      </c>
      <c r="O13" s="549">
        <v>1</v>
      </c>
      <c r="P13" s="550">
        <v>0.27</v>
      </c>
      <c r="Q13" s="570">
        <f t="shared" si="0"/>
        <v>1</v>
      </c>
      <c r="R13" s="555">
        <v>1</v>
      </c>
      <c r="S13" s="570">
        <f t="shared" si="1"/>
        <v>2</v>
      </c>
      <c r="T13" s="571">
        <f t="shared" si="2"/>
        <v>51.8518518518518</v>
      </c>
      <c r="U13">
        <v>2580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40">
        <v>3</v>
      </c>
      <c r="J14" s="541">
        <v>8</v>
      </c>
      <c r="K14" s="541"/>
      <c r="L14" s="540"/>
      <c r="M14" s="540"/>
      <c r="N14" s="542">
        <v>2</v>
      </c>
      <c r="O14" s="542">
        <v>2</v>
      </c>
      <c r="P14" s="542">
        <v>0.1</v>
      </c>
      <c r="Q14" s="560">
        <f t="shared" si="0"/>
        <v>3</v>
      </c>
      <c r="R14" s="541"/>
      <c r="S14" s="561">
        <f t="shared" si="1"/>
        <v>3</v>
      </c>
      <c r="T14" s="562">
        <f t="shared" si="2"/>
        <v>210</v>
      </c>
      <c r="U14">
        <v>2580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40">
        <v>3</v>
      </c>
      <c r="J15" s="541">
        <v>26</v>
      </c>
      <c r="K15" s="541"/>
      <c r="L15" s="540"/>
      <c r="M15" s="540">
        <v>1</v>
      </c>
      <c r="N15" s="542">
        <v>1</v>
      </c>
      <c r="O15" s="542">
        <v>3</v>
      </c>
      <c r="P15" s="542">
        <v>0.15</v>
      </c>
      <c r="Q15" s="560">
        <f t="shared" si="0"/>
        <v>3</v>
      </c>
      <c r="R15" s="541"/>
      <c r="S15" s="561">
        <f t="shared" si="1"/>
        <v>3</v>
      </c>
      <c r="T15" s="562">
        <f t="shared" si="2"/>
        <v>140</v>
      </c>
      <c r="U15">
        <v>2580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40">
        <v>4</v>
      </c>
      <c r="J16" s="541">
        <v>3</v>
      </c>
      <c r="K16" s="541"/>
      <c r="L16" s="540">
        <v>1</v>
      </c>
      <c r="M16" s="540">
        <v>2</v>
      </c>
      <c r="N16" s="542">
        <v>2</v>
      </c>
      <c r="O16" s="542">
        <v>2</v>
      </c>
      <c r="P16" s="542">
        <v>0.39</v>
      </c>
      <c r="Q16" s="560">
        <f t="shared" si="0"/>
        <v>4</v>
      </c>
      <c r="R16" s="541"/>
      <c r="S16" s="561">
        <f t="shared" si="1"/>
        <v>4</v>
      </c>
      <c r="T16" s="562">
        <f t="shared" si="2"/>
        <v>71.7948717948718</v>
      </c>
      <c r="U16">
        <v>2580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40">
        <v>4</v>
      </c>
      <c r="J17" s="541">
        <v>10</v>
      </c>
      <c r="K17" s="541"/>
      <c r="L17" s="540"/>
      <c r="M17" s="540"/>
      <c r="N17" s="542"/>
      <c r="O17" s="542"/>
      <c r="P17" s="542"/>
      <c r="Q17" s="560">
        <f t="shared" si="0"/>
        <v>4</v>
      </c>
      <c r="R17" s="541"/>
      <c r="S17" s="561">
        <f t="shared" si="1"/>
        <v>4</v>
      </c>
      <c r="T17" s="562" t="str">
        <f t="shared" si="2"/>
        <v>-</v>
      </c>
      <c r="U17">
        <v>2580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40">
        <v>3</v>
      </c>
      <c r="J18" s="541">
        <v>8</v>
      </c>
      <c r="K18" s="541"/>
      <c r="L18" s="540"/>
      <c r="M18" s="540">
        <v>1</v>
      </c>
      <c r="N18" s="542">
        <v>1</v>
      </c>
      <c r="O18" s="542">
        <v>1</v>
      </c>
      <c r="P18" s="542">
        <v>0.12</v>
      </c>
      <c r="Q18" s="560">
        <f t="shared" si="0"/>
        <v>3</v>
      </c>
      <c r="R18" s="541"/>
      <c r="S18" s="561">
        <f t="shared" si="1"/>
        <v>3</v>
      </c>
      <c r="T18" s="562">
        <f t="shared" si="2"/>
        <v>175</v>
      </c>
      <c r="U18">
        <v>2580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3">
        <v>2</v>
      </c>
      <c r="J19" s="544">
        <v>18</v>
      </c>
      <c r="K19" s="544"/>
      <c r="L19" s="543"/>
      <c r="M19" s="543"/>
      <c r="N19" s="545">
        <v>1</v>
      </c>
      <c r="O19" s="545">
        <v>1</v>
      </c>
      <c r="P19" s="545">
        <v>0.05</v>
      </c>
      <c r="Q19" s="563">
        <f t="shared" si="0"/>
        <v>2</v>
      </c>
      <c r="R19" s="544"/>
      <c r="S19" s="564">
        <f t="shared" si="1"/>
        <v>2</v>
      </c>
      <c r="T19" s="565">
        <f t="shared" si="2"/>
        <v>280</v>
      </c>
      <c r="U19">
        <v>2580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51">
        <v>2</v>
      </c>
      <c r="J20" s="552">
        <v>9</v>
      </c>
      <c r="K20" s="552"/>
      <c r="L20" s="551"/>
      <c r="M20" s="551"/>
      <c r="N20" s="553">
        <v>1</v>
      </c>
      <c r="O20" s="553">
        <v>2</v>
      </c>
      <c r="P20" s="553">
        <v>0.07</v>
      </c>
      <c r="Q20" s="572">
        <f t="shared" si="0"/>
        <v>2</v>
      </c>
      <c r="R20" s="552"/>
      <c r="S20" s="573">
        <f t="shared" si="1"/>
        <v>2</v>
      </c>
      <c r="T20" s="574">
        <f t="shared" si="2"/>
        <v>200</v>
      </c>
      <c r="U20">
        <v>2580</v>
      </c>
    </row>
    <row r="21" spans="2:21">
      <c r="B21" s="483" t="s">
        <v>351</v>
      </c>
      <c r="C21" s="484"/>
      <c r="D21" s="490" t="s">
        <v>352</v>
      </c>
      <c r="E21" s="490" t="s">
        <v>31</v>
      </c>
      <c r="F21" s="529">
        <v>23</v>
      </c>
      <c r="G21" s="529" t="s">
        <v>326</v>
      </c>
      <c r="H21" s="530" t="s">
        <v>353</v>
      </c>
      <c r="I21" s="554">
        <v>4</v>
      </c>
      <c r="J21" s="555">
        <v>4</v>
      </c>
      <c r="K21" s="555"/>
      <c r="L21" s="554"/>
      <c r="M21" s="554">
        <v>1</v>
      </c>
      <c r="N21" s="550">
        <v>2</v>
      </c>
      <c r="O21" s="550">
        <v>4</v>
      </c>
      <c r="P21" s="550">
        <v>0.2</v>
      </c>
      <c r="Q21" s="570">
        <f t="shared" si="0"/>
        <v>4</v>
      </c>
      <c r="R21" s="555"/>
      <c r="S21" s="570">
        <f t="shared" si="1"/>
        <v>4</v>
      </c>
      <c r="T21" s="571">
        <f t="shared" si="2"/>
        <v>140</v>
      </c>
      <c r="U21">
        <v>2780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40">
        <v>4</v>
      </c>
      <c r="J22" s="541">
        <v>4</v>
      </c>
      <c r="K22" s="541">
        <v>10</v>
      </c>
      <c r="L22" s="540"/>
      <c r="M22" s="540">
        <v>2</v>
      </c>
      <c r="N22" s="542">
        <v>5</v>
      </c>
      <c r="O22" s="542">
        <v>9</v>
      </c>
      <c r="P22" s="542">
        <v>0.46</v>
      </c>
      <c r="Q22" s="560">
        <f t="shared" si="0"/>
        <v>4</v>
      </c>
      <c r="R22" s="541"/>
      <c r="S22" s="561">
        <f t="shared" si="1"/>
        <v>4</v>
      </c>
      <c r="T22" s="562">
        <f t="shared" si="2"/>
        <v>60.8695652173913</v>
      </c>
      <c r="U22">
        <v>2780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40">
        <v>2</v>
      </c>
      <c r="J23" s="541">
        <v>35</v>
      </c>
      <c r="K23" s="541"/>
      <c r="L23" s="540">
        <v>1</v>
      </c>
      <c r="M23" s="540">
        <v>4</v>
      </c>
      <c r="N23" s="542">
        <v>6</v>
      </c>
      <c r="O23" s="542">
        <v>7</v>
      </c>
      <c r="P23" s="542">
        <v>1.1</v>
      </c>
      <c r="Q23" s="560">
        <f t="shared" si="0"/>
        <v>2</v>
      </c>
      <c r="R23" s="541">
        <v>3</v>
      </c>
      <c r="S23" s="561">
        <f t="shared" si="1"/>
        <v>5</v>
      </c>
      <c r="T23" s="562">
        <f t="shared" si="2"/>
        <v>31.8181818181818</v>
      </c>
      <c r="U23">
        <v>2780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40">
        <v>4</v>
      </c>
      <c r="J24" s="541"/>
      <c r="K24" s="541">
        <v>25</v>
      </c>
      <c r="L24" s="540"/>
      <c r="M24" s="540">
        <v>5</v>
      </c>
      <c r="N24" s="542">
        <v>8</v>
      </c>
      <c r="O24" s="542">
        <v>10</v>
      </c>
      <c r="P24" s="542">
        <v>0.79</v>
      </c>
      <c r="Q24" s="560">
        <f t="shared" si="0"/>
        <v>4</v>
      </c>
      <c r="R24" s="541"/>
      <c r="S24" s="561">
        <f t="shared" si="1"/>
        <v>4</v>
      </c>
      <c r="T24" s="562">
        <f t="shared" si="2"/>
        <v>35.4430379746835</v>
      </c>
      <c r="U24">
        <v>2780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40">
        <v>6</v>
      </c>
      <c r="J25" s="541"/>
      <c r="K25" s="541">
        <v>10</v>
      </c>
      <c r="L25" s="540">
        <v>1</v>
      </c>
      <c r="M25" s="540">
        <v>5</v>
      </c>
      <c r="N25" s="542">
        <v>9</v>
      </c>
      <c r="O25" s="542">
        <v>11</v>
      </c>
      <c r="P25" s="542">
        <v>0.99</v>
      </c>
      <c r="Q25" s="560">
        <f t="shared" si="0"/>
        <v>6</v>
      </c>
      <c r="R25" s="541"/>
      <c r="S25" s="561">
        <f t="shared" si="1"/>
        <v>6</v>
      </c>
      <c r="T25" s="562">
        <f t="shared" si="2"/>
        <v>42.4242424242424</v>
      </c>
      <c r="U25">
        <v>2780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40">
        <v>4</v>
      </c>
      <c r="J26" s="541">
        <v>26</v>
      </c>
      <c r="K26" s="541"/>
      <c r="L26" s="540"/>
      <c r="M26" s="540">
        <v>3</v>
      </c>
      <c r="N26" s="542">
        <v>4</v>
      </c>
      <c r="O26" s="542">
        <v>6</v>
      </c>
      <c r="P26" s="542">
        <v>0.44</v>
      </c>
      <c r="Q26" s="560">
        <f t="shared" si="0"/>
        <v>4</v>
      </c>
      <c r="R26" s="541"/>
      <c r="S26" s="561">
        <f t="shared" si="1"/>
        <v>4</v>
      </c>
      <c r="T26" s="562">
        <f t="shared" si="2"/>
        <v>63.6363636363636</v>
      </c>
      <c r="U26">
        <v>2780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3">
        <v>6</v>
      </c>
      <c r="J27" s="544">
        <v>4</v>
      </c>
      <c r="K27" s="544">
        <v>15</v>
      </c>
      <c r="L27" s="543"/>
      <c r="M27" s="543">
        <v>7</v>
      </c>
      <c r="N27" s="545">
        <v>7</v>
      </c>
      <c r="O27" s="545">
        <v>8</v>
      </c>
      <c r="P27" s="545">
        <v>0.86</v>
      </c>
      <c r="Q27" s="563">
        <f t="shared" si="0"/>
        <v>6</v>
      </c>
      <c r="R27" s="544"/>
      <c r="S27" s="564">
        <f t="shared" si="1"/>
        <v>6</v>
      </c>
      <c r="T27" s="565">
        <f t="shared" si="2"/>
        <v>48.8372093023256</v>
      </c>
      <c r="U27">
        <v>2780</v>
      </c>
    </row>
    <row r="28" spans="2:21">
      <c r="B28" s="483"/>
      <c r="C28" s="496"/>
      <c r="D28" s="531" t="s">
        <v>360</v>
      </c>
      <c r="E28" s="531" t="s">
        <v>361</v>
      </c>
      <c r="F28" s="498">
        <v>23</v>
      </c>
      <c r="G28" s="498" t="s">
        <v>326</v>
      </c>
      <c r="H28" s="499" t="s">
        <v>362</v>
      </c>
      <c r="I28" s="547">
        <v>3</v>
      </c>
      <c r="J28" s="548">
        <v>7</v>
      </c>
      <c r="K28" s="548"/>
      <c r="L28" s="547"/>
      <c r="M28" s="547"/>
      <c r="N28" s="549"/>
      <c r="O28" s="549"/>
      <c r="P28" s="549"/>
      <c r="Q28" s="575">
        <f t="shared" si="0"/>
        <v>3</v>
      </c>
      <c r="R28" s="548"/>
      <c r="S28" s="576">
        <f t="shared" si="1"/>
        <v>3</v>
      </c>
      <c r="T28" s="577" t="str">
        <f t="shared" si="2"/>
        <v>-</v>
      </c>
      <c r="U28">
        <v>2780</v>
      </c>
    </row>
    <row r="29" spans="2:21">
      <c r="B29" s="483"/>
      <c r="C29" s="484"/>
      <c r="D29" s="532"/>
      <c r="E29" s="532"/>
      <c r="F29" s="486">
        <v>24</v>
      </c>
      <c r="G29" s="486" t="s">
        <v>328</v>
      </c>
      <c r="H29" s="491" t="s">
        <v>363</v>
      </c>
      <c r="I29" s="540">
        <v>2</v>
      </c>
      <c r="J29" s="541">
        <v>6</v>
      </c>
      <c r="K29" s="541"/>
      <c r="L29" s="540"/>
      <c r="M29" s="540"/>
      <c r="N29" s="542"/>
      <c r="O29" s="542"/>
      <c r="P29" s="542"/>
      <c r="Q29" s="560">
        <f t="shared" si="0"/>
        <v>2</v>
      </c>
      <c r="R29" s="541"/>
      <c r="S29" s="561">
        <f t="shared" si="1"/>
        <v>2</v>
      </c>
      <c r="T29" s="562" t="str">
        <f t="shared" si="2"/>
        <v>-</v>
      </c>
      <c r="U29">
        <v>2780</v>
      </c>
    </row>
    <row r="30" spans="2:21">
      <c r="B30" s="483"/>
      <c r="C30" s="484"/>
      <c r="D30" s="532"/>
      <c r="E30" s="532"/>
      <c r="F30" s="486">
        <v>26</v>
      </c>
      <c r="G30" s="486" t="s">
        <v>330</v>
      </c>
      <c r="H30" s="491" t="s">
        <v>364</v>
      </c>
      <c r="I30" s="540">
        <v>3</v>
      </c>
      <c r="J30" s="541">
        <v>3</v>
      </c>
      <c r="K30" s="541"/>
      <c r="L30" s="540"/>
      <c r="M30" s="540"/>
      <c r="N30" s="542">
        <v>1</v>
      </c>
      <c r="O30" s="542">
        <v>1</v>
      </c>
      <c r="P30" s="542">
        <v>0.05</v>
      </c>
      <c r="Q30" s="560">
        <f t="shared" si="0"/>
        <v>3</v>
      </c>
      <c r="R30" s="541"/>
      <c r="S30" s="561">
        <f t="shared" si="1"/>
        <v>3</v>
      </c>
      <c r="T30" s="562">
        <f t="shared" si="2"/>
        <v>420</v>
      </c>
      <c r="U30">
        <v>2780</v>
      </c>
    </row>
    <row r="31" spans="2:21">
      <c r="B31" s="483"/>
      <c r="C31" s="484"/>
      <c r="D31" s="532"/>
      <c r="E31" s="532"/>
      <c r="F31" s="486">
        <v>28</v>
      </c>
      <c r="G31" s="486" t="s">
        <v>332</v>
      </c>
      <c r="H31" s="491" t="s">
        <v>365</v>
      </c>
      <c r="I31" s="540"/>
      <c r="J31" s="541"/>
      <c r="K31" s="541"/>
      <c r="L31" s="540"/>
      <c r="M31" s="540"/>
      <c r="N31" s="542"/>
      <c r="O31" s="542"/>
      <c r="P31" s="542"/>
      <c r="Q31" s="560">
        <f t="shared" si="0"/>
        <v>0</v>
      </c>
      <c r="R31" s="541"/>
      <c r="S31" s="561">
        <f t="shared" si="1"/>
        <v>0</v>
      </c>
      <c r="T31" s="562" t="str">
        <f t="shared" si="2"/>
        <v>-</v>
      </c>
      <c r="U31">
        <v>2780</v>
      </c>
    </row>
    <row r="32" spans="2:21">
      <c r="B32" s="483"/>
      <c r="C32" s="484"/>
      <c r="D32" s="532"/>
      <c r="E32" s="532"/>
      <c r="F32" s="486">
        <v>29</v>
      </c>
      <c r="G32" s="486" t="s">
        <v>334</v>
      </c>
      <c r="H32" s="491" t="s">
        <v>366</v>
      </c>
      <c r="I32" s="540"/>
      <c r="J32" s="541"/>
      <c r="K32" s="541"/>
      <c r="L32" s="540"/>
      <c r="M32" s="540"/>
      <c r="N32" s="542"/>
      <c r="O32" s="542"/>
      <c r="P32" s="542"/>
      <c r="Q32" s="560">
        <f t="shared" si="0"/>
        <v>0</v>
      </c>
      <c r="R32" s="541"/>
      <c r="S32" s="561">
        <f t="shared" si="1"/>
        <v>0</v>
      </c>
      <c r="T32" s="562" t="str">
        <f t="shared" si="2"/>
        <v>-</v>
      </c>
      <c r="U32">
        <v>2780</v>
      </c>
    </row>
    <row r="33" spans="2:21">
      <c r="B33" s="483"/>
      <c r="C33" s="484"/>
      <c r="D33" s="532"/>
      <c r="E33" s="532"/>
      <c r="F33" s="486">
        <v>31</v>
      </c>
      <c r="G33" s="486" t="s">
        <v>336</v>
      </c>
      <c r="H33" s="491" t="s">
        <v>367</v>
      </c>
      <c r="I33" s="540"/>
      <c r="J33" s="541"/>
      <c r="K33" s="541"/>
      <c r="L33" s="540"/>
      <c r="M33" s="540"/>
      <c r="N33" s="542">
        <v>1</v>
      </c>
      <c r="O33" s="542">
        <v>1</v>
      </c>
      <c r="P33" s="542">
        <v>0.05</v>
      </c>
      <c r="Q33" s="560">
        <f t="shared" si="0"/>
        <v>0</v>
      </c>
      <c r="R33" s="541"/>
      <c r="S33" s="561">
        <f t="shared" si="1"/>
        <v>0</v>
      </c>
      <c r="T33" s="562">
        <f t="shared" si="2"/>
        <v>0</v>
      </c>
      <c r="U33">
        <v>2780</v>
      </c>
    </row>
    <row r="34" spans="2:21">
      <c r="B34" s="483"/>
      <c r="C34" s="484"/>
      <c r="D34" s="532"/>
      <c r="E34" s="532"/>
      <c r="F34" s="494">
        <v>32</v>
      </c>
      <c r="G34" s="494" t="s">
        <v>338</v>
      </c>
      <c r="H34" s="495" t="s">
        <v>368</v>
      </c>
      <c r="I34" s="543">
        <v>3</v>
      </c>
      <c r="J34" s="544">
        <v>6</v>
      </c>
      <c r="K34" s="544"/>
      <c r="L34" s="543"/>
      <c r="M34" s="543"/>
      <c r="N34" s="545"/>
      <c r="O34" s="545"/>
      <c r="P34" s="546"/>
      <c r="Q34" s="566">
        <f t="shared" si="0"/>
        <v>3</v>
      </c>
      <c r="R34" s="567"/>
      <c r="S34" s="568">
        <f t="shared" si="1"/>
        <v>3</v>
      </c>
      <c r="T34" s="569" t="str">
        <f t="shared" si="2"/>
        <v>-</v>
      </c>
      <c r="U34">
        <v>2780</v>
      </c>
    </row>
    <row r="35" spans="2:21">
      <c r="B35" s="483"/>
      <c r="C35" s="496"/>
      <c r="D35" s="531" t="s">
        <v>369</v>
      </c>
      <c r="E35" s="531" t="s">
        <v>370</v>
      </c>
      <c r="F35" s="498">
        <v>23</v>
      </c>
      <c r="G35" s="498" t="s">
        <v>326</v>
      </c>
      <c r="H35" s="499" t="s">
        <v>371</v>
      </c>
      <c r="I35" s="547"/>
      <c r="J35" s="548"/>
      <c r="K35" s="548"/>
      <c r="L35" s="547"/>
      <c r="M35" s="547"/>
      <c r="N35" s="549"/>
      <c r="O35" s="549"/>
      <c r="P35" s="550"/>
      <c r="Q35" s="570">
        <f t="shared" ref="Q35:Q66" si="3">IF($A$1="补货",I35+J35+K35,I35)</f>
        <v>0</v>
      </c>
      <c r="R35" s="555"/>
      <c r="S35" s="570">
        <f t="shared" si="1"/>
        <v>0</v>
      </c>
      <c r="T35" s="571" t="str">
        <f t="shared" si="2"/>
        <v>-</v>
      </c>
      <c r="U35">
        <v>2780</v>
      </c>
    </row>
    <row r="36" spans="2:21">
      <c r="B36" s="483"/>
      <c r="C36" s="484"/>
      <c r="D36" s="532"/>
      <c r="E36" s="532"/>
      <c r="F36" s="486">
        <v>24</v>
      </c>
      <c r="G36" s="486" t="s">
        <v>328</v>
      </c>
      <c r="H36" s="491" t="s">
        <v>372</v>
      </c>
      <c r="I36" s="540"/>
      <c r="J36" s="541"/>
      <c r="K36" s="541"/>
      <c r="L36" s="540"/>
      <c r="M36" s="540"/>
      <c r="N36" s="542"/>
      <c r="O36" s="542"/>
      <c r="P36" s="542"/>
      <c r="Q36" s="560">
        <f t="shared" si="3"/>
        <v>0</v>
      </c>
      <c r="R36" s="541"/>
      <c r="S36" s="561">
        <f t="shared" si="1"/>
        <v>0</v>
      </c>
      <c r="T36" s="562" t="str">
        <f t="shared" si="2"/>
        <v>-</v>
      </c>
      <c r="U36">
        <v>2780</v>
      </c>
    </row>
    <row r="37" spans="2:21">
      <c r="B37" s="483"/>
      <c r="C37" s="484"/>
      <c r="D37" s="532"/>
      <c r="E37" s="532"/>
      <c r="F37" s="486">
        <v>26</v>
      </c>
      <c r="G37" s="486" t="s">
        <v>330</v>
      </c>
      <c r="H37" s="491" t="s">
        <v>373</v>
      </c>
      <c r="I37" s="540"/>
      <c r="J37" s="541"/>
      <c r="K37" s="541"/>
      <c r="L37" s="540"/>
      <c r="M37" s="540"/>
      <c r="N37" s="542"/>
      <c r="O37" s="542"/>
      <c r="P37" s="542"/>
      <c r="Q37" s="560">
        <f t="shared" si="3"/>
        <v>0</v>
      </c>
      <c r="R37" s="541"/>
      <c r="S37" s="561">
        <f t="shared" si="1"/>
        <v>0</v>
      </c>
      <c r="T37" s="562" t="str">
        <f t="shared" si="2"/>
        <v>-</v>
      </c>
      <c r="U37">
        <v>2780</v>
      </c>
    </row>
    <row r="38" spans="2:21">
      <c r="B38" s="483"/>
      <c r="C38" s="484"/>
      <c r="D38" s="532"/>
      <c r="E38" s="532"/>
      <c r="F38" s="486">
        <v>28</v>
      </c>
      <c r="G38" s="486" t="s">
        <v>332</v>
      </c>
      <c r="H38" s="491" t="s">
        <v>374</v>
      </c>
      <c r="I38" s="540"/>
      <c r="J38" s="541"/>
      <c r="K38" s="541"/>
      <c r="L38" s="540"/>
      <c r="M38" s="540"/>
      <c r="N38" s="542"/>
      <c r="O38" s="542"/>
      <c r="P38" s="542"/>
      <c r="Q38" s="560">
        <f t="shared" si="3"/>
        <v>0</v>
      </c>
      <c r="R38" s="541"/>
      <c r="S38" s="561">
        <f t="shared" si="1"/>
        <v>0</v>
      </c>
      <c r="T38" s="562" t="str">
        <f t="shared" si="2"/>
        <v>-</v>
      </c>
      <c r="U38">
        <v>2780</v>
      </c>
    </row>
    <row r="39" spans="2:21">
      <c r="B39" s="483"/>
      <c r="C39" s="484"/>
      <c r="D39" s="532"/>
      <c r="E39" s="532"/>
      <c r="F39" s="486">
        <v>29</v>
      </c>
      <c r="G39" s="486" t="s">
        <v>334</v>
      </c>
      <c r="H39" s="491" t="s">
        <v>375</v>
      </c>
      <c r="I39" s="540"/>
      <c r="J39" s="541"/>
      <c r="K39" s="541"/>
      <c r="L39" s="540"/>
      <c r="M39" s="540"/>
      <c r="N39" s="542"/>
      <c r="O39" s="542"/>
      <c r="P39" s="542"/>
      <c r="Q39" s="560">
        <f t="shared" si="3"/>
        <v>0</v>
      </c>
      <c r="R39" s="541"/>
      <c r="S39" s="561">
        <f t="shared" si="1"/>
        <v>0</v>
      </c>
      <c r="T39" s="562" t="str">
        <f t="shared" si="2"/>
        <v>-</v>
      </c>
      <c r="U39">
        <v>2780</v>
      </c>
    </row>
    <row r="40" spans="2:21">
      <c r="B40" s="483"/>
      <c r="C40" s="484"/>
      <c r="D40" s="532"/>
      <c r="E40" s="532"/>
      <c r="F40" s="486">
        <v>31</v>
      </c>
      <c r="G40" s="486" t="s">
        <v>336</v>
      </c>
      <c r="H40" s="491" t="s">
        <v>376</v>
      </c>
      <c r="I40" s="540">
        <v>5</v>
      </c>
      <c r="J40" s="541">
        <v>10</v>
      </c>
      <c r="K40" s="541"/>
      <c r="L40" s="540"/>
      <c r="M40" s="540">
        <v>2</v>
      </c>
      <c r="N40" s="542">
        <v>3</v>
      </c>
      <c r="O40" s="542">
        <v>5</v>
      </c>
      <c r="P40" s="542">
        <v>0.32</v>
      </c>
      <c r="Q40" s="560">
        <f t="shared" si="3"/>
        <v>5</v>
      </c>
      <c r="R40" s="541"/>
      <c r="S40" s="561">
        <f t="shared" si="1"/>
        <v>5</v>
      </c>
      <c r="T40" s="562">
        <f t="shared" si="2"/>
        <v>109.375</v>
      </c>
      <c r="U40">
        <v>2780</v>
      </c>
    </row>
    <row r="41" ht="26.25" spans="2:21">
      <c r="B41" s="500"/>
      <c r="C41" s="501"/>
      <c r="D41" s="533"/>
      <c r="E41" s="533"/>
      <c r="F41" s="505">
        <v>32</v>
      </c>
      <c r="G41" s="505" t="s">
        <v>338</v>
      </c>
      <c r="H41" s="504" t="s">
        <v>377</v>
      </c>
      <c r="I41" s="551"/>
      <c r="J41" s="552"/>
      <c r="K41" s="552"/>
      <c r="L41" s="551"/>
      <c r="M41" s="551"/>
      <c r="N41" s="553"/>
      <c r="O41" s="553"/>
      <c r="P41" s="553"/>
      <c r="Q41" s="572">
        <f t="shared" si="3"/>
        <v>0</v>
      </c>
      <c r="R41" s="552"/>
      <c r="S41" s="573">
        <f t="shared" si="1"/>
        <v>0</v>
      </c>
      <c r="T41" s="574" t="str">
        <f t="shared" si="2"/>
        <v>-</v>
      </c>
      <c r="U41">
        <v>2780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7">
        <v>2</v>
      </c>
      <c r="J42" s="538">
        <v>7</v>
      </c>
      <c r="K42" s="538"/>
      <c r="L42" s="537"/>
      <c r="M42" s="537"/>
      <c r="N42" s="539"/>
      <c r="O42" s="539"/>
      <c r="P42" s="539"/>
      <c r="Q42" s="558">
        <f t="shared" si="3"/>
        <v>2</v>
      </c>
      <c r="R42" s="538"/>
      <c r="S42" s="558">
        <f t="shared" si="1"/>
        <v>2</v>
      </c>
      <c r="T42" s="559" t="str">
        <f t="shared" si="2"/>
        <v>-</v>
      </c>
      <c r="U42">
        <v>2580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40">
        <v>2</v>
      </c>
      <c r="J43" s="541">
        <v>5</v>
      </c>
      <c r="K43" s="541"/>
      <c r="L43" s="540">
        <v>1</v>
      </c>
      <c r="M43" s="540">
        <v>1</v>
      </c>
      <c r="N43" s="542">
        <v>1</v>
      </c>
      <c r="O43" s="542">
        <v>1</v>
      </c>
      <c r="P43" s="542">
        <v>0.27</v>
      </c>
      <c r="Q43" s="560">
        <f t="shared" si="3"/>
        <v>2</v>
      </c>
      <c r="R43" s="541"/>
      <c r="S43" s="561">
        <f t="shared" si="1"/>
        <v>2</v>
      </c>
      <c r="T43" s="562">
        <f t="shared" si="2"/>
        <v>51.8518518518518</v>
      </c>
      <c r="U43">
        <v>2580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40">
        <v>3</v>
      </c>
      <c r="J44" s="541"/>
      <c r="K44" s="541"/>
      <c r="L44" s="540"/>
      <c r="M44" s="540"/>
      <c r="N44" s="542"/>
      <c r="O44" s="542"/>
      <c r="P44" s="542"/>
      <c r="Q44" s="560">
        <f t="shared" si="3"/>
        <v>3</v>
      </c>
      <c r="R44" s="541"/>
      <c r="S44" s="561">
        <f t="shared" ref="S44:S51" si="4">Q44+R44</f>
        <v>3</v>
      </c>
      <c r="T44" s="562" t="str">
        <f t="shared" ref="T44:T51" si="5">IF(P44&lt;&gt;0,S44/P44*7,"-")</f>
        <v>-</v>
      </c>
      <c r="U44">
        <v>2580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40">
        <v>2</v>
      </c>
      <c r="J45" s="541">
        <v>12</v>
      </c>
      <c r="K45" s="541"/>
      <c r="L45" s="540"/>
      <c r="M45" s="540">
        <v>1</v>
      </c>
      <c r="N45" s="542">
        <v>1</v>
      </c>
      <c r="O45" s="542">
        <v>2</v>
      </c>
      <c r="P45" s="542">
        <v>0.14</v>
      </c>
      <c r="Q45" s="560">
        <f t="shared" si="3"/>
        <v>2</v>
      </c>
      <c r="R45" s="541"/>
      <c r="S45" s="561">
        <f t="shared" si="4"/>
        <v>2</v>
      </c>
      <c r="T45" s="562">
        <f t="shared" si="5"/>
        <v>100</v>
      </c>
      <c r="U45">
        <v>2580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40">
        <v>4</v>
      </c>
      <c r="J46" s="541">
        <v>17</v>
      </c>
      <c r="K46" s="541"/>
      <c r="L46" s="540"/>
      <c r="M46" s="540">
        <v>1</v>
      </c>
      <c r="N46" s="542">
        <v>3</v>
      </c>
      <c r="O46" s="542">
        <v>3</v>
      </c>
      <c r="P46" s="542">
        <v>0.22</v>
      </c>
      <c r="Q46" s="560">
        <f t="shared" si="3"/>
        <v>4</v>
      </c>
      <c r="R46" s="541"/>
      <c r="S46" s="561">
        <f t="shared" si="4"/>
        <v>4</v>
      </c>
      <c r="T46" s="562">
        <f t="shared" si="5"/>
        <v>127.272727272727</v>
      </c>
      <c r="U46">
        <v>2580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40">
        <v>1</v>
      </c>
      <c r="J47" s="541">
        <v>13</v>
      </c>
      <c r="K47" s="541"/>
      <c r="L47" s="540">
        <v>2</v>
      </c>
      <c r="M47" s="540">
        <v>3</v>
      </c>
      <c r="N47" s="542">
        <v>4</v>
      </c>
      <c r="O47" s="542">
        <v>5</v>
      </c>
      <c r="P47" s="542">
        <v>1.08</v>
      </c>
      <c r="Q47" s="560">
        <f t="shared" si="3"/>
        <v>1</v>
      </c>
      <c r="R47" s="541">
        <v>4</v>
      </c>
      <c r="S47" s="561">
        <f t="shared" si="4"/>
        <v>5</v>
      </c>
      <c r="T47" s="562">
        <f t="shared" si="5"/>
        <v>32.4074074074074</v>
      </c>
      <c r="U47">
        <v>2580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3">
        <v>1</v>
      </c>
      <c r="J48" s="544"/>
      <c r="K48" s="544"/>
      <c r="L48" s="543">
        <v>3</v>
      </c>
      <c r="M48" s="543">
        <v>5</v>
      </c>
      <c r="N48" s="545">
        <v>8</v>
      </c>
      <c r="O48" s="545">
        <v>9</v>
      </c>
      <c r="P48" s="545">
        <v>1.22</v>
      </c>
      <c r="Q48" s="563">
        <f t="shared" si="3"/>
        <v>1</v>
      </c>
      <c r="R48" s="544">
        <v>2</v>
      </c>
      <c r="S48" s="564">
        <f t="shared" si="4"/>
        <v>3</v>
      </c>
      <c r="T48" s="565">
        <f t="shared" si="5"/>
        <v>17.2131147540984</v>
      </c>
      <c r="U48">
        <v>2580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3">
        <v>4</v>
      </c>
      <c r="J49" s="544"/>
      <c r="K49" s="544"/>
      <c r="L49" s="543">
        <v>1</v>
      </c>
      <c r="M49" s="543">
        <v>3</v>
      </c>
      <c r="N49" s="545">
        <v>5</v>
      </c>
      <c r="O49" s="545">
        <v>6</v>
      </c>
      <c r="P49" s="545">
        <v>0.63</v>
      </c>
      <c r="Q49" s="563">
        <f t="shared" si="3"/>
        <v>4</v>
      </c>
      <c r="R49" s="544"/>
      <c r="S49" s="564">
        <f t="shared" si="4"/>
        <v>4</v>
      </c>
      <c r="T49" s="565">
        <f t="shared" si="5"/>
        <v>44.4444444444444</v>
      </c>
      <c r="U49">
        <v>2580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7">
        <v>2</v>
      </c>
      <c r="J50" s="548"/>
      <c r="K50" s="548">
        <v>15</v>
      </c>
      <c r="L50" s="547">
        <v>1</v>
      </c>
      <c r="M50" s="547">
        <v>4</v>
      </c>
      <c r="N50" s="549">
        <v>6</v>
      </c>
      <c r="O50" s="549">
        <v>6</v>
      </c>
      <c r="P50" s="549">
        <v>0.73</v>
      </c>
      <c r="Q50" s="575">
        <f t="shared" si="3"/>
        <v>2</v>
      </c>
      <c r="R50" s="548"/>
      <c r="S50" s="576">
        <f t="shared" si="4"/>
        <v>2</v>
      </c>
      <c r="T50" s="577">
        <f t="shared" si="5"/>
        <v>19.1780821917808</v>
      </c>
      <c r="U50">
        <v>2580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40">
        <v>2</v>
      </c>
      <c r="J51" s="541">
        <v>8</v>
      </c>
      <c r="K51" s="541"/>
      <c r="L51" s="540"/>
      <c r="M51" s="540">
        <v>1</v>
      </c>
      <c r="N51" s="542">
        <v>1</v>
      </c>
      <c r="O51" s="542">
        <v>2</v>
      </c>
      <c r="P51" s="542">
        <v>0.14</v>
      </c>
      <c r="Q51" s="560">
        <f t="shared" si="3"/>
        <v>2</v>
      </c>
      <c r="R51" s="541"/>
      <c r="S51" s="561">
        <f t="shared" si="4"/>
        <v>2</v>
      </c>
      <c r="T51" s="562">
        <f t="shared" si="5"/>
        <v>100</v>
      </c>
      <c r="U51">
        <v>2580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40">
        <v>2</v>
      </c>
      <c r="J52" s="541">
        <v>3</v>
      </c>
      <c r="K52" s="541"/>
      <c r="L52" s="540"/>
      <c r="M52" s="540"/>
      <c r="N52" s="542">
        <v>2</v>
      </c>
      <c r="O52" s="542">
        <v>2</v>
      </c>
      <c r="P52" s="542">
        <v>0.1</v>
      </c>
      <c r="Q52" s="560">
        <f t="shared" si="3"/>
        <v>2</v>
      </c>
      <c r="R52" s="541"/>
      <c r="S52" s="561">
        <f t="shared" ref="S52:S57" si="6">Q52+R52</f>
        <v>2</v>
      </c>
      <c r="T52" s="562">
        <f t="shared" ref="T52:T57" si="7">IF(P52&lt;&gt;0,S52/P52*7,"-")</f>
        <v>140</v>
      </c>
      <c r="U52">
        <v>2580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40">
        <v>1</v>
      </c>
      <c r="J53" s="541">
        <v>9</v>
      </c>
      <c r="K53" s="541">
        <v>5</v>
      </c>
      <c r="L53" s="540">
        <v>1</v>
      </c>
      <c r="M53" s="540">
        <v>3</v>
      </c>
      <c r="N53" s="542">
        <v>3</v>
      </c>
      <c r="O53" s="542">
        <v>3</v>
      </c>
      <c r="P53" s="542">
        <v>0.51</v>
      </c>
      <c r="Q53" s="560">
        <f t="shared" si="3"/>
        <v>1</v>
      </c>
      <c r="R53" s="541">
        <v>2</v>
      </c>
      <c r="S53" s="561">
        <f t="shared" si="6"/>
        <v>3</v>
      </c>
      <c r="T53" s="562">
        <f t="shared" si="7"/>
        <v>41.1764705882353</v>
      </c>
      <c r="U53">
        <v>2580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40">
        <v>3</v>
      </c>
      <c r="J54" s="541">
        <v>21</v>
      </c>
      <c r="K54" s="541"/>
      <c r="L54" s="540">
        <v>1</v>
      </c>
      <c r="M54" s="540">
        <v>2</v>
      </c>
      <c r="N54" s="542">
        <v>3</v>
      </c>
      <c r="O54" s="542">
        <v>4</v>
      </c>
      <c r="P54" s="542">
        <v>0.46</v>
      </c>
      <c r="Q54" s="560">
        <f t="shared" si="3"/>
        <v>3</v>
      </c>
      <c r="R54" s="541"/>
      <c r="S54" s="561">
        <f t="shared" si="6"/>
        <v>3</v>
      </c>
      <c r="T54" s="562">
        <f t="shared" si="7"/>
        <v>45.6521739130435</v>
      </c>
      <c r="U54">
        <v>2580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40">
        <v>4</v>
      </c>
      <c r="J55" s="541">
        <v>7</v>
      </c>
      <c r="K55" s="541"/>
      <c r="L55" s="540"/>
      <c r="M55" s="540">
        <v>2</v>
      </c>
      <c r="N55" s="542">
        <v>3</v>
      </c>
      <c r="O55" s="542">
        <v>5</v>
      </c>
      <c r="P55" s="542">
        <v>0.32</v>
      </c>
      <c r="Q55" s="560">
        <f t="shared" si="3"/>
        <v>4</v>
      </c>
      <c r="R55" s="541"/>
      <c r="S55" s="561">
        <f t="shared" si="6"/>
        <v>4</v>
      </c>
      <c r="T55" s="562">
        <f t="shared" si="7"/>
        <v>87.5</v>
      </c>
      <c r="U55">
        <v>2580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3">
        <v>4</v>
      </c>
      <c r="J56" s="544">
        <v>11</v>
      </c>
      <c r="K56" s="544">
        <v>5</v>
      </c>
      <c r="L56" s="543"/>
      <c r="M56" s="543">
        <v>1</v>
      </c>
      <c r="N56" s="545">
        <v>2</v>
      </c>
      <c r="O56" s="545">
        <v>2</v>
      </c>
      <c r="P56" s="545">
        <v>0.17</v>
      </c>
      <c r="Q56" s="563">
        <f t="shared" si="3"/>
        <v>4</v>
      </c>
      <c r="R56" s="544"/>
      <c r="S56" s="564">
        <f t="shared" si="6"/>
        <v>4</v>
      </c>
      <c r="T56" s="565">
        <f t="shared" si="7"/>
        <v>164.705882352941</v>
      </c>
      <c r="U56">
        <v>2580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3">
        <v>2</v>
      </c>
      <c r="J57" s="544">
        <v>4</v>
      </c>
      <c r="K57" s="544"/>
      <c r="L57" s="543"/>
      <c r="M57" s="543"/>
      <c r="N57" s="545">
        <v>1</v>
      </c>
      <c r="O57" s="545">
        <v>1</v>
      </c>
      <c r="P57" s="545">
        <v>0.05</v>
      </c>
      <c r="Q57" s="563">
        <f t="shared" si="3"/>
        <v>2</v>
      </c>
      <c r="R57" s="544"/>
      <c r="S57" s="564">
        <f t="shared" si="6"/>
        <v>2</v>
      </c>
      <c r="T57" s="565">
        <f t="shared" si="7"/>
        <v>280</v>
      </c>
      <c r="U57">
        <v>2580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7">
        <v>2</v>
      </c>
      <c r="J58" s="548">
        <v>6</v>
      </c>
      <c r="K58" s="548"/>
      <c r="L58" s="547"/>
      <c r="M58" s="547"/>
      <c r="N58" s="549"/>
      <c r="O58" s="549"/>
      <c r="P58" s="549"/>
      <c r="Q58" s="575">
        <f t="shared" si="3"/>
        <v>2</v>
      </c>
      <c r="R58" s="548"/>
      <c r="S58" s="576">
        <f t="shared" ref="S58:S67" si="8">Q58+R58</f>
        <v>2</v>
      </c>
      <c r="T58" s="577" t="str">
        <f t="shared" ref="T58:T67" si="9">IF(P58&lt;&gt;0,S58/P58*7,"-")</f>
        <v>-</v>
      </c>
      <c r="U58">
        <v>2580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40">
        <v>2</v>
      </c>
      <c r="J59" s="541">
        <v>20</v>
      </c>
      <c r="K59" s="541"/>
      <c r="L59" s="540"/>
      <c r="M59" s="540"/>
      <c r="N59" s="542"/>
      <c r="O59" s="542"/>
      <c r="P59" s="542"/>
      <c r="Q59" s="560">
        <f t="shared" si="3"/>
        <v>2</v>
      </c>
      <c r="R59" s="541"/>
      <c r="S59" s="561">
        <f t="shared" si="8"/>
        <v>2</v>
      </c>
      <c r="T59" s="562" t="str">
        <f t="shared" si="9"/>
        <v>-</v>
      </c>
      <c r="U59">
        <v>2580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40">
        <v>2</v>
      </c>
      <c r="J60" s="541">
        <v>5</v>
      </c>
      <c r="K60" s="541"/>
      <c r="L60" s="540"/>
      <c r="M60" s="540"/>
      <c r="N60" s="542"/>
      <c r="O60" s="542">
        <v>1</v>
      </c>
      <c r="P60" s="542">
        <v>0.02</v>
      </c>
      <c r="Q60" s="560">
        <f t="shared" si="3"/>
        <v>2</v>
      </c>
      <c r="R60" s="541"/>
      <c r="S60" s="561">
        <f t="shared" si="8"/>
        <v>2</v>
      </c>
      <c r="T60" s="562">
        <f t="shared" si="9"/>
        <v>700</v>
      </c>
      <c r="U60">
        <v>2580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40">
        <v>2</v>
      </c>
      <c r="J61" s="541">
        <v>8</v>
      </c>
      <c r="K61" s="541"/>
      <c r="L61" s="540"/>
      <c r="M61" s="540"/>
      <c r="N61" s="542"/>
      <c r="O61" s="542">
        <v>1</v>
      </c>
      <c r="P61" s="542">
        <v>0.02</v>
      </c>
      <c r="Q61" s="560">
        <f t="shared" si="3"/>
        <v>2</v>
      </c>
      <c r="R61" s="541"/>
      <c r="S61" s="561">
        <f t="shared" si="8"/>
        <v>2</v>
      </c>
      <c r="T61" s="562">
        <f t="shared" si="9"/>
        <v>700</v>
      </c>
      <c r="U61">
        <v>2580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40">
        <v>4</v>
      </c>
      <c r="J62" s="541">
        <v>9</v>
      </c>
      <c r="K62" s="541">
        <v>10</v>
      </c>
      <c r="L62" s="540"/>
      <c r="M62" s="540">
        <v>3</v>
      </c>
      <c r="N62" s="542">
        <v>3</v>
      </c>
      <c r="O62" s="542">
        <v>3</v>
      </c>
      <c r="P62" s="542">
        <v>0.36</v>
      </c>
      <c r="Q62" s="560">
        <f t="shared" si="3"/>
        <v>4</v>
      </c>
      <c r="R62" s="541"/>
      <c r="S62" s="561">
        <f t="shared" si="8"/>
        <v>4</v>
      </c>
      <c r="T62" s="562">
        <f t="shared" si="9"/>
        <v>77.7777777777778</v>
      </c>
      <c r="U62">
        <v>2580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40">
        <v>2</v>
      </c>
      <c r="J63" s="541">
        <v>6</v>
      </c>
      <c r="K63" s="541"/>
      <c r="L63" s="540"/>
      <c r="M63" s="540"/>
      <c r="N63" s="542"/>
      <c r="O63" s="542"/>
      <c r="P63" s="542"/>
      <c r="Q63" s="560">
        <f t="shared" si="3"/>
        <v>2</v>
      </c>
      <c r="R63" s="541"/>
      <c r="S63" s="561">
        <f t="shared" si="8"/>
        <v>2</v>
      </c>
      <c r="T63" s="562" t="str">
        <f t="shared" si="9"/>
        <v>-</v>
      </c>
      <c r="U63">
        <v>2580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3">
        <v>2</v>
      </c>
      <c r="J64" s="544">
        <v>10</v>
      </c>
      <c r="K64" s="544"/>
      <c r="L64" s="543"/>
      <c r="M64" s="543">
        <v>1</v>
      </c>
      <c r="N64" s="545">
        <v>2</v>
      </c>
      <c r="O64" s="545">
        <v>2</v>
      </c>
      <c r="P64" s="545">
        <v>0.17</v>
      </c>
      <c r="Q64" s="563">
        <f t="shared" si="3"/>
        <v>2</v>
      </c>
      <c r="R64" s="544"/>
      <c r="S64" s="564">
        <f t="shared" si="8"/>
        <v>2</v>
      </c>
      <c r="T64" s="565">
        <f t="shared" si="9"/>
        <v>82.3529411764706</v>
      </c>
      <c r="U64">
        <v>2580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3"/>
      <c r="J65" s="544"/>
      <c r="K65" s="544"/>
      <c r="L65" s="543"/>
      <c r="M65" s="543"/>
      <c r="N65" s="545"/>
      <c r="O65" s="545"/>
      <c r="P65" s="545"/>
      <c r="Q65" s="563">
        <f t="shared" si="3"/>
        <v>0</v>
      </c>
      <c r="R65" s="544"/>
      <c r="S65" s="564">
        <f t="shared" si="8"/>
        <v>0</v>
      </c>
      <c r="T65" s="565" t="str">
        <f t="shared" si="9"/>
        <v>-</v>
      </c>
      <c r="U65">
        <v>2580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7">
        <v>3</v>
      </c>
      <c r="J66" s="548">
        <v>5</v>
      </c>
      <c r="K66" s="548"/>
      <c r="L66" s="547"/>
      <c r="M66" s="547">
        <v>1</v>
      </c>
      <c r="N66" s="549">
        <v>1</v>
      </c>
      <c r="O66" s="549">
        <v>1</v>
      </c>
      <c r="P66" s="549">
        <v>0.12</v>
      </c>
      <c r="Q66" s="575">
        <f t="shared" si="3"/>
        <v>3</v>
      </c>
      <c r="R66" s="548"/>
      <c r="S66" s="576">
        <f t="shared" si="8"/>
        <v>3</v>
      </c>
      <c r="T66" s="577">
        <f t="shared" si="9"/>
        <v>175</v>
      </c>
      <c r="U66">
        <v>2580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40">
        <v>2</v>
      </c>
      <c r="J67" s="541">
        <v>5</v>
      </c>
      <c r="K67" s="541"/>
      <c r="L67" s="540"/>
      <c r="M67" s="540"/>
      <c r="N67" s="542">
        <v>1</v>
      </c>
      <c r="O67" s="542">
        <v>1</v>
      </c>
      <c r="P67" s="542">
        <v>0.05</v>
      </c>
      <c r="Q67" s="560">
        <f t="shared" ref="Q67:Q80" si="10">IF($A$1="补货",I67+J67+K67,I67)</f>
        <v>2</v>
      </c>
      <c r="R67" s="541"/>
      <c r="S67" s="561">
        <f t="shared" si="8"/>
        <v>2</v>
      </c>
      <c r="T67" s="562">
        <f t="shared" si="9"/>
        <v>280</v>
      </c>
      <c r="U67">
        <v>2580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40">
        <v>4</v>
      </c>
      <c r="J68" s="541">
        <v>4</v>
      </c>
      <c r="K68" s="541"/>
      <c r="L68" s="540"/>
      <c r="M68" s="540"/>
      <c r="N68" s="542"/>
      <c r="O68" s="542"/>
      <c r="P68" s="542"/>
      <c r="Q68" s="560">
        <f t="shared" si="10"/>
        <v>4</v>
      </c>
      <c r="R68" s="541"/>
      <c r="S68" s="561">
        <f t="shared" ref="S68:S80" si="11">Q68+R68</f>
        <v>4</v>
      </c>
      <c r="T68" s="562" t="str">
        <f t="shared" ref="T68:T80" si="12">IF(P68&lt;&gt;0,S68/P68*7,"-")</f>
        <v>-</v>
      </c>
      <c r="U68">
        <v>2580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40">
        <v>3</v>
      </c>
      <c r="J69" s="541">
        <v>5</v>
      </c>
      <c r="K69" s="541"/>
      <c r="L69" s="540"/>
      <c r="M69" s="540">
        <v>2</v>
      </c>
      <c r="N69" s="542">
        <v>2</v>
      </c>
      <c r="O69" s="542">
        <v>2</v>
      </c>
      <c r="P69" s="542">
        <v>0.24</v>
      </c>
      <c r="Q69" s="560">
        <f t="shared" si="10"/>
        <v>3</v>
      </c>
      <c r="R69" s="541"/>
      <c r="S69" s="561">
        <f t="shared" si="11"/>
        <v>3</v>
      </c>
      <c r="T69" s="562">
        <f t="shared" si="12"/>
        <v>87.5</v>
      </c>
      <c r="U69">
        <v>2580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40">
        <v>4</v>
      </c>
      <c r="J70" s="541">
        <v>7</v>
      </c>
      <c r="K70" s="541"/>
      <c r="L70" s="540"/>
      <c r="M70" s="540"/>
      <c r="N70" s="542"/>
      <c r="O70" s="542">
        <v>1</v>
      </c>
      <c r="P70" s="542">
        <v>0.02</v>
      </c>
      <c r="Q70" s="560">
        <f t="shared" si="10"/>
        <v>4</v>
      </c>
      <c r="R70" s="541"/>
      <c r="S70" s="561">
        <f t="shared" si="11"/>
        <v>4</v>
      </c>
      <c r="T70" s="562">
        <f t="shared" si="12"/>
        <v>1400</v>
      </c>
      <c r="U70">
        <v>2580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40">
        <v>2</v>
      </c>
      <c r="J71" s="541">
        <v>12</v>
      </c>
      <c r="K71" s="541"/>
      <c r="L71" s="540"/>
      <c r="M71" s="540"/>
      <c r="N71" s="542"/>
      <c r="O71" s="542"/>
      <c r="P71" s="542"/>
      <c r="Q71" s="560">
        <f t="shared" si="10"/>
        <v>2</v>
      </c>
      <c r="R71" s="541"/>
      <c r="S71" s="561">
        <f t="shared" si="11"/>
        <v>2</v>
      </c>
      <c r="T71" s="562" t="str">
        <f t="shared" si="12"/>
        <v>-</v>
      </c>
      <c r="U71">
        <v>2580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40">
        <v>3</v>
      </c>
      <c r="J72" s="541">
        <v>2</v>
      </c>
      <c r="K72" s="541"/>
      <c r="L72" s="540">
        <v>2</v>
      </c>
      <c r="M72" s="540">
        <v>3</v>
      </c>
      <c r="N72" s="542">
        <v>3</v>
      </c>
      <c r="O72" s="542">
        <v>3</v>
      </c>
      <c r="P72" s="542">
        <v>0.66</v>
      </c>
      <c r="Q72" s="560">
        <f t="shared" si="10"/>
        <v>3</v>
      </c>
      <c r="R72" s="541"/>
      <c r="S72" s="561">
        <f t="shared" si="11"/>
        <v>3</v>
      </c>
      <c r="T72" s="562">
        <f t="shared" si="12"/>
        <v>31.8181818181818</v>
      </c>
      <c r="U72">
        <v>2580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51"/>
      <c r="J73" s="552"/>
      <c r="K73" s="552"/>
      <c r="L73" s="551"/>
      <c r="M73" s="551">
        <v>1</v>
      </c>
      <c r="N73" s="553">
        <v>1</v>
      </c>
      <c r="O73" s="553">
        <v>1</v>
      </c>
      <c r="P73" s="553">
        <v>0.12</v>
      </c>
      <c r="Q73" s="572">
        <f t="shared" si="10"/>
        <v>0</v>
      </c>
      <c r="R73" s="552"/>
      <c r="S73" s="573">
        <f t="shared" si="11"/>
        <v>0</v>
      </c>
      <c r="T73" s="574">
        <f t="shared" si="12"/>
        <v>0</v>
      </c>
      <c r="U73">
        <v>2580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7">
        <v>2</v>
      </c>
      <c r="J74" s="538">
        <v>10</v>
      </c>
      <c r="K74" s="538"/>
      <c r="L74" s="537"/>
      <c r="M74" s="537"/>
      <c r="N74" s="539"/>
      <c r="O74" s="539">
        <v>2</v>
      </c>
      <c r="P74" s="539">
        <v>0.03</v>
      </c>
      <c r="Q74" s="558">
        <f t="shared" si="10"/>
        <v>2</v>
      </c>
      <c r="R74" s="538"/>
      <c r="S74" s="558">
        <f t="shared" si="11"/>
        <v>2</v>
      </c>
      <c r="T74" s="559">
        <f t="shared" si="12"/>
        <v>466.666666666667</v>
      </c>
      <c r="U74">
        <v>2580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40">
        <v>2</v>
      </c>
      <c r="J75" s="541">
        <v>3</v>
      </c>
      <c r="K75" s="541"/>
      <c r="L75" s="540"/>
      <c r="M75" s="540"/>
      <c r="N75" s="542"/>
      <c r="O75" s="542"/>
      <c r="P75" s="542"/>
      <c r="Q75" s="560">
        <f t="shared" si="10"/>
        <v>2</v>
      </c>
      <c r="R75" s="541"/>
      <c r="S75" s="561">
        <f t="shared" si="11"/>
        <v>2</v>
      </c>
      <c r="T75" s="562" t="str">
        <f t="shared" si="12"/>
        <v>-</v>
      </c>
      <c r="U75">
        <v>2580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40">
        <v>2</v>
      </c>
      <c r="J76" s="541">
        <v>11</v>
      </c>
      <c r="K76" s="541"/>
      <c r="L76" s="540"/>
      <c r="M76" s="540"/>
      <c r="N76" s="542"/>
      <c r="O76" s="542">
        <v>1</v>
      </c>
      <c r="P76" s="542">
        <v>0.02</v>
      </c>
      <c r="Q76" s="560">
        <f t="shared" si="10"/>
        <v>2</v>
      </c>
      <c r="R76" s="541"/>
      <c r="S76" s="561">
        <f t="shared" si="11"/>
        <v>2</v>
      </c>
      <c r="T76" s="562">
        <f t="shared" si="12"/>
        <v>700</v>
      </c>
      <c r="U76">
        <v>2580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40">
        <v>4</v>
      </c>
      <c r="J77" s="541">
        <v>7</v>
      </c>
      <c r="K77" s="541"/>
      <c r="L77" s="540"/>
      <c r="M77" s="540"/>
      <c r="N77" s="542">
        <v>1</v>
      </c>
      <c r="O77" s="542">
        <v>2</v>
      </c>
      <c r="P77" s="542">
        <v>0.07</v>
      </c>
      <c r="Q77" s="560">
        <f t="shared" si="10"/>
        <v>4</v>
      </c>
      <c r="R77" s="541"/>
      <c r="S77" s="561">
        <f t="shared" si="11"/>
        <v>4</v>
      </c>
      <c r="T77" s="562">
        <f t="shared" si="12"/>
        <v>400</v>
      </c>
      <c r="U77">
        <v>2580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40">
        <v>2</v>
      </c>
      <c r="J78" s="541">
        <v>9</v>
      </c>
      <c r="K78" s="541"/>
      <c r="L78" s="540"/>
      <c r="M78" s="540"/>
      <c r="N78" s="542"/>
      <c r="O78" s="542">
        <v>1</v>
      </c>
      <c r="P78" s="542">
        <v>0.02</v>
      </c>
      <c r="Q78" s="560">
        <f t="shared" si="10"/>
        <v>2</v>
      </c>
      <c r="R78" s="541"/>
      <c r="S78" s="561">
        <f t="shared" si="11"/>
        <v>2</v>
      </c>
      <c r="T78" s="562">
        <f t="shared" si="12"/>
        <v>700</v>
      </c>
      <c r="U78">
        <v>2580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40">
        <v>1</v>
      </c>
      <c r="J79" s="541">
        <v>13</v>
      </c>
      <c r="K79" s="541"/>
      <c r="L79" s="540">
        <v>2</v>
      </c>
      <c r="M79" s="540">
        <v>2</v>
      </c>
      <c r="N79" s="542">
        <v>3</v>
      </c>
      <c r="O79" s="542">
        <v>4</v>
      </c>
      <c r="P79" s="542">
        <v>0.61</v>
      </c>
      <c r="Q79" s="560">
        <f t="shared" si="10"/>
        <v>1</v>
      </c>
      <c r="R79" s="541">
        <v>2</v>
      </c>
      <c r="S79" s="561">
        <f t="shared" si="11"/>
        <v>3</v>
      </c>
      <c r="T79" s="562">
        <f t="shared" si="12"/>
        <v>34.4262295081967</v>
      </c>
      <c r="U79">
        <v>2580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51">
        <v>4</v>
      </c>
      <c r="J80" s="552">
        <v>8</v>
      </c>
      <c r="K80" s="552"/>
      <c r="L80" s="551">
        <v>1</v>
      </c>
      <c r="M80" s="551">
        <v>2</v>
      </c>
      <c r="N80" s="553">
        <v>2</v>
      </c>
      <c r="O80" s="553">
        <v>3</v>
      </c>
      <c r="P80" s="553">
        <v>0.41</v>
      </c>
      <c r="Q80" s="572">
        <f t="shared" si="10"/>
        <v>4</v>
      </c>
      <c r="R80" s="552"/>
      <c r="S80" s="573">
        <f t="shared" si="11"/>
        <v>4</v>
      </c>
      <c r="T80" s="574">
        <f t="shared" si="12"/>
        <v>68.2926829268293</v>
      </c>
      <c r="U80">
        <v>2580</v>
      </c>
    </row>
    <row r="83" spans="10:10">
      <c r="J83" s="578"/>
    </row>
    <row r="84" spans="10:10">
      <c r="J84" s="578"/>
    </row>
    <row r="85" spans="10:10">
      <c r="J85" s="578"/>
    </row>
    <row r="86" spans="10:10">
      <c r="J86" s="578"/>
    </row>
    <row r="87" spans="10:10">
      <c r="J87" s="578"/>
    </row>
    <row r="88" spans="10:10">
      <c r="J88" s="578"/>
    </row>
    <row r="89" spans="10:10">
      <c r="J89" s="578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179</v>
      </c>
      <c r="G3" s="481" t="s">
        <v>179</v>
      </c>
      <c r="H3" s="482" t="s">
        <v>320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179</v>
      </c>
      <c r="G4" s="486" t="s">
        <v>179</v>
      </c>
      <c r="H4" s="487" t="s">
        <v>323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324</v>
      </c>
      <c r="C5" s="479"/>
      <c r="D5" s="488" t="s">
        <v>325</v>
      </c>
      <c r="E5" s="488" t="s">
        <v>24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31</v>
      </c>
      <c r="F13" s="498">
        <v>23</v>
      </c>
      <c r="G13" s="498" t="s">
        <v>326</v>
      </c>
      <c r="H13" s="499" t="s">
        <v>343</v>
      </c>
      <c r="I13" s="516">
        <f>'在庫（雨靴等）'!R13</f>
        <v>1</v>
      </c>
      <c r="J13" s="517">
        <v>36</v>
      </c>
      <c r="K13" s="518">
        <f t="shared" si="1"/>
        <v>36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351</v>
      </c>
      <c r="C21" s="496"/>
      <c r="D21" s="497" t="s">
        <v>352</v>
      </c>
      <c r="E21" s="497" t="s">
        <v>31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3</v>
      </c>
      <c r="J23" s="511">
        <v>38</v>
      </c>
      <c r="K23" s="512">
        <f t="shared" si="2"/>
        <v>114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4</v>
      </c>
      <c r="J47" s="511">
        <v>36</v>
      </c>
      <c r="K47" s="512">
        <f t="shared" si="2"/>
        <v>144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2</v>
      </c>
      <c r="J48" s="511">
        <v>36</v>
      </c>
      <c r="K48" s="512">
        <f t="shared" ref="K48:K80" si="3">I48*J48</f>
        <v>72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2</v>
      </c>
      <c r="J53" s="511">
        <v>36</v>
      </c>
      <c r="K53" s="512">
        <f t="shared" si="3"/>
        <v>72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2</v>
      </c>
      <c r="J79" s="511">
        <v>36</v>
      </c>
      <c r="K79" s="512">
        <f t="shared" si="3"/>
        <v>72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14</v>
      </c>
      <c r="J81" s="524"/>
      <c r="K81" s="524">
        <f>SUM(K3:K80)</f>
        <v>510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U20" sqref="U20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13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198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16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1380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53</v>
      </c>
      <c r="U4" s="82"/>
      <c r="V4" s="427">
        <f t="shared" ref="V4:V21" si="1">T4+U4</f>
        <v>53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1380</v>
      </c>
      <c r="L5" s="412">
        <v>7</v>
      </c>
      <c r="M5" s="62">
        <v>25</v>
      </c>
      <c r="N5" s="62"/>
      <c r="O5" s="413"/>
      <c r="P5" s="413">
        <v>1</v>
      </c>
      <c r="Q5" s="413">
        <v>1</v>
      </c>
      <c r="R5" s="413">
        <v>1</v>
      </c>
      <c r="S5" s="413">
        <v>0.12</v>
      </c>
      <c r="T5" s="427">
        <f t="shared" si="0"/>
        <v>32</v>
      </c>
      <c r="U5" s="82"/>
      <c r="V5" s="427">
        <f t="shared" si="1"/>
        <v>32</v>
      </c>
      <c r="W5" s="428">
        <f t="shared" si="2"/>
        <v>1866.66666666667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1380</v>
      </c>
      <c r="L6" s="412">
        <v>6</v>
      </c>
      <c r="M6" s="62">
        <v>15</v>
      </c>
      <c r="N6" s="62"/>
      <c r="O6" s="413"/>
      <c r="P6" s="413">
        <v>3</v>
      </c>
      <c r="Q6" s="413">
        <v>3</v>
      </c>
      <c r="R6" s="413">
        <v>3</v>
      </c>
      <c r="S6" s="413">
        <v>0.36</v>
      </c>
      <c r="T6" s="427">
        <f t="shared" si="0"/>
        <v>21</v>
      </c>
      <c r="U6" s="82"/>
      <c r="V6" s="427">
        <f t="shared" si="1"/>
        <v>21</v>
      </c>
      <c r="W6" s="428">
        <f t="shared" si="2"/>
        <v>408.333333333333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1380</v>
      </c>
      <c r="L7" s="414">
        <v>3</v>
      </c>
      <c r="M7" s="65">
        <v>19</v>
      </c>
      <c r="N7" s="65"/>
      <c r="O7" s="415">
        <v>1</v>
      </c>
      <c r="P7" s="415">
        <v>4</v>
      </c>
      <c r="Q7" s="415">
        <v>7</v>
      </c>
      <c r="R7" s="415">
        <v>8</v>
      </c>
      <c r="S7" s="415">
        <v>0.8</v>
      </c>
      <c r="T7" s="429">
        <f t="shared" si="0"/>
        <v>22</v>
      </c>
      <c r="U7" s="84"/>
      <c r="V7" s="430">
        <f t="shared" si="1"/>
        <v>22</v>
      </c>
      <c r="W7" s="431">
        <f t="shared" si="2"/>
        <v>192.5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16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1380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9</v>
      </c>
      <c r="U8" s="68"/>
      <c r="V8" s="433">
        <f t="shared" si="1"/>
        <v>9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1380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10</v>
      </c>
      <c r="U9" s="82"/>
      <c r="V9" s="427">
        <f t="shared" si="1"/>
        <v>10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1380</v>
      </c>
      <c r="L10" s="412">
        <v>6</v>
      </c>
      <c r="M10" s="62">
        <v>10</v>
      </c>
      <c r="N10" s="62"/>
      <c r="O10" s="413"/>
      <c r="P10" s="413"/>
      <c r="Q10" s="413">
        <v>1</v>
      </c>
      <c r="R10" s="413">
        <v>1</v>
      </c>
      <c r="S10" s="413">
        <v>0.05</v>
      </c>
      <c r="T10" s="427">
        <f t="shared" si="0"/>
        <v>16</v>
      </c>
      <c r="U10" s="82"/>
      <c r="V10" s="427">
        <f t="shared" si="1"/>
        <v>16</v>
      </c>
      <c r="W10" s="428">
        <f t="shared" si="2"/>
        <v>2240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1380</v>
      </c>
      <c r="L11" s="414">
        <v>5</v>
      </c>
      <c r="M11" s="65">
        <v>2</v>
      </c>
      <c r="N11" s="65"/>
      <c r="O11" s="415">
        <v>1</v>
      </c>
      <c r="P11" s="415">
        <v>5</v>
      </c>
      <c r="Q11" s="415">
        <v>5</v>
      </c>
      <c r="R11" s="415">
        <v>5</v>
      </c>
      <c r="S11" s="415">
        <v>0.75</v>
      </c>
      <c r="T11" s="429">
        <f t="shared" si="0"/>
        <v>7</v>
      </c>
      <c r="U11" s="84"/>
      <c r="V11" s="430">
        <f t="shared" si="1"/>
        <v>7</v>
      </c>
      <c r="W11" s="431">
        <f t="shared" si="2"/>
        <v>65.3333333333333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16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1380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39</v>
      </c>
      <c r="U12" s="68"/>
      <c r="V12" s="433">
        <f t="shared" si="1"/>
        <v>39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1380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25</v>
      </c>
      <c r="U13" s="82"/>
      <c r="V13" s="427">
        <f t="shared" si="1"/>
        <v>25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1380</v>
      </c>
      <c r="L14" s="412">
        <v>5</v>
      </c>
      <c r="M14" s="62">
        <v>18</v>
      </c>
      <c r="N14" s="62"/>
      <c r="O14" s="413">
        <v>1</v>
      </c>
      <c r="P14" s="413">
        <v>3</v>
      </c>
      <c r="Q14" s="413">
        <v>3</v>
      </c>
      <c r="R14" s="413">
        <v>4</v>
      </c>
      <c r="S14" s="413">
        <v>0.88</v>
      </c>
      <c r="T14" s="427">
        <f t="shared" si="0"/>
        <v>23</v>
      </c>
      <c r="U14" s="82"/>
      <c r="V14" s="427">
        <f t="shared" si="1"/>
        <v>23</v>
      </c>
      <c r="W14" s="428">
        <f t="shared" si="2"/>
        <v>182.954545454545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1380</v>
      </c>
      <c r="L15" s="414">
        <v>7</v>
      </c>
      <c r="M15" s="65">
        <v>26</v>
      </c>
      <c r="N15" s="65"/>
      <c r="O15" s="415">
        <v>1</v>
      </c>
      <c r="P15" s="415">
        <v>7</v>
      </c>
      <c r="Q15" s="415">
        <v>13</v>
      </c>
      <c r="R15" s="415">
        <v>13</v>
      </c>
      <c r="S15" s="415">
        <v>1.65</v>
      </c>
      <c r="T15" s="429">
        <f t="shared" si="0"/>
        <v>33</v>
      </c>
      <c r="U15" s="84"/>
      <c r="V15" s="430">
        <f t="shared" si="1"/>
        <v>33</v>
      </c>
      <c r="W15" s="431">
        <f t="shared" si="2"/>
        <v>140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16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1380</v>
      </c>
      <c r="L16" s="416">
        <v>17</v>
      </c>
      <c r="M16" s="67">
        <v>10</v>
      </c>
      <c r="N16" s="67"/>
      <c r="O16" s="417">
        <v>3</v>
      </c>
      <c r="P16" s="417">
        <v>26</v>
      </c>
      <c r="Q16" s="417">
        <v>46</v>
      </c>
      <c r="R16" s="417">
        <v>63</v>
      </c>
      <c r="S16" s="417">
        <v>4.86</v>
      </c>
      <c r="T16" s="432">
        <f t="shared" si="0"/>
        <v>27</v>
      </c>
      <c r="U16" s="68"/>
      <c r="V16" s="433">
        <f t="shared" si="1"/>
        <v>27</v>
      </c>
      <c r="W16" s="434">
        <f t="shared" si="2"/>
        <v>38.8888888888889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1380</v>
      </c>
      <c r="L17" s="412">
        <v>21</v>
      </c>
      <c r="M17" s="62">
        <v>29</v>
      </c>
      <c r="N17" s="62"/>
      <c r="O17" s="413">
        <v>7</v>
      </c>
      <c r="P17" s="413">
        <v>29</v>
      </c>
      <c r="Q17" s="413">
        <v>53</v>
      </c>
      <c r="R17" s="413">
        <v>74</v>
      </c>
      <c r="S17" s="413">
        <v>6.09</v>
      </c>
      <c r="T17" s="427">
        <f t="shared" si="0"/>
        <v>50</v>
      </c>
      <c r="U17" s="82"/>
      <c r="V17" s="427">
        <f t="shared" si="1"/>
        <v>50</v>
      </c>
      <c r="W17" s="428">
        <f t="shared" si="2"/>
        <v>57.4712643678161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1380</v>
      </c>
      <c r="L18" s="414">
        <v>11</v>
      </c>
      <c r="M18" s="65">
        <v>35</v>
      </c>
      <c r="N18" s="65"/>
      <c r="O18" s="415">
        <v>2</v>
      </c>
      <c r="P18" s="415">
        <v>22</v>
      </c>
      <c r="Q18" s="415">
        <v>29</v>
      </c>
      <c r="R18" s="415">
        <v>45</v>
      </c>
      <c r="S18" s="415">
        <v>3.9</v>
      </c>
      <c r="T18" s="429">
        <f t="shared" si="0"/>
        <v>46</v>
      </c>
      <c r="U18" s="84">
        <v>5</v>
      </c>
      <c r="V18" s="430">
        <f t="shared" si="1"/>
        <v>51</v>
      </c>
      <c r="W18" s="431">
        <f t="shared" si="2"/>
        <v>91.5384615384615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16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1580</v>
      </c>
      <c r="L19" s="416"/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8</v>
      </c>
      <c r="U19" s="68"/>
      <c r="V19" s="436">
        <f t="shared" si="1"/>
        <v>8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1580</v>
      </c>
      <c r="L20" s="412"/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11</v>
      </c>
      <c r="U20" s="82"/>
      <c r="V20" s="438">
        <f t="shared" si="1"/>
        <v>11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1580</v>
      </c>
      <c r="L21" s="418"/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2</v>
      </c>
      <c r="U21" s="159"/>
      <c r="V21" s="440">
        <f t="shared" si="1"/>
        <v>2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1580</v>
      </c>
      <c r="L22" s="414"/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5</v>
      </c>
      <c r="U22" s="160"/>
      <c r="V22" s="443">
        <f t="shared" ref="V22:V52" si="3">T22+U22</f>
        <v>5</v>
      </c>
      <c r="W22" s="431">
        <f t="shared" ref="W22:W52" si="4">IF(S22&gt;0,V22/S22*7,"-")</f>
        <v>700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16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1580</v>
      </c>
      <c r="L23" s="416">
        <v>6</v>
      </c>
      <c r="M23" s="67">
        <v>80</v>
      </c>
      <c r="N23" s="67"/>
      <c r="O23" s="417"/>
      <c r="P23" s="417">
        <v>2</v>
      </c>
      <c r="Q23" s="417">
        <v>5</v>
      </c>
      <c r="R23" s="417">
        <v>11</v>
      </c>
      <c r="S23" s="417">
        <v>0.49</v>
      </c>
      <c r="T23" s="432">
        <f t="shared" si="0"/>
        <v>86</v>
      </c>
      <c r="U23" s="68"/>
      <c r="V23" s="433">
        <f t="shared" si="3"/>
        <v>86</v>
      </c>
      <c r="W23" s="434">
        <f t="shared" si="4"/>
        <v>1228.57142857143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1580</v>
      </c>
      <c r="L24" s="412">
        <v>16</v>
      </c>
      <c r="M24" s="62">
        <v>175</v>
      </c>
      <c r="N24" s="62"/>
      <c r="O24" s="413">
        <v>2</v>
      </c>
      <c r="P24" s="413">
        <v>17</v>
      </c>
      <c r="Q24" s="413">
        <v>33</v>
      </c>
      <c r="R24" s="413">
        <v>64</v>
      </c>
      <c r="S24" s="413">
        <v>3.64</v>
      </c>
      <c r="T24" s="427">
        <f t="shared" si="0"/>
        <v>191</v>
      </c>
      <c r="U24" s="82"/>
      <c r="V24" s="427">
        <f t="shared" si="3"/>
        <v>191</v>
      </c>
      <c r="W24" s="428">
        <f t="shared" si="4"/>
        <v>367.307692307692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1580</v>
      </c>
      <c r="L25" s="414">
        <v>15</v>
      </c>
      <c r="M25" s="65">
        <v>2</v>
      </c>
      <c r="N25" s="65"/>
      <c r="O25" s="415">
        <v>4</v>
      </c>
      <c r="P25" s="415">
        <v>18</v>
      </c>
      <c r="Q25" s="415">
        <v>51</v>
      </c>
      <c r="R25" s="415">
        <v>110</v>
      </c>
      <c r="S25" s="415">
        <v>5.36</v>
      </c>
      <c r="T25" s="429">
        <f t="shared" si="0"/>
        <v>17</v>
      </c>
      <c r="U25" s="84">
        <v>2</v>
      </c>
      <c r="V25" s="430">
        <f t="shared" si="3"/>
        <v>19</v>
      </c>
      <c r="W25" s="431">
        <f t="shared" si="4"/>
        <v>24.8134328358209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16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1380</v>
      </c>
      <c r="L26" s="416">
        <v>3</v>
      </c>
      <c r="M26" s="67">
        <v>10</v>
      </c>
      <c r="N26" s="67"/>
      <c r="O26" s="420"/>
      <c r="P26" s="420">
        <v>1</v>
      </c>
      <c r="Q26" s="420">
        <v>1</v>
      </c>
      <c r="R26" s="420">
        <v>1</v>
      </c>
      <c r="S26" s="417">
        <v>0.12</v>
      </c>
      <c r="T26" s="68">
        <f t="shared" si="0"/>
        <v>13</v>
      </c>
      <c r="U26" s="68"/>
      <c r="V26" s="436">
        <f t="shared" si="3"/>
        <v>13</v>
      </c>
      <c r="W26" s="434">
        <f t="shared" si="4"/>
        <v>758.333333333333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1380</v>
      </c>
      <c r="L27" s="412">
        <v>1</v>
      </c>
      <c r="M27" s="62">
        <v>5</v>
      </c>
      <c r="N27" s="62"/>
      <c r="O27" s="421">
        <v>1</v>
      </c>
      <c r="P27" s="421">
        <v>1</v>
      </c>
      <c r="Q27" s="421">
        <v>2</v>
      </c>
      <c r="R27" s="421">
        <v>3</v>
      </c>
      <c r="S27" s="413">
        <v>0.69</v>
      </c>
      <c r="T27" s="82">
        <f t="shared" si="0"/>
        <v>6</v>
      </c>
      <c r="U27" s="82">
        <v>2</v>
      </c>
      <c r="V27" s="438">
        <f t="shared" si="3"/>
        <v>8</v>
      </c>
      <c r="W27" s="428">
        <f t="shared" si="4"/>
        <v>81.1594202898551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1380</v>
      </c>
      <c r="L28" s="418">
        <v>3</v>
      </c>
      <c r="M28" s="79">
        <v>15</v>
      </c>
      <c r="N28" s="79"/>
      <c r="O28" s="422"/>
      <c r="P28" s="422">
        <v>1</v>
      </c>
      <c r="Q28" s="422">
        <v>2</v>
      </c>
      <c r="R28" s="422">
        <v>2</v>
      </c>
      <c r="S28" s="419">
        <v>0.17</v>
      </c>
      <c r="T28" s="83">
        <f t="shared" si="0"/>
        <v>18</v>
      </c>
      <c r="U28" s="83"/>
      <c r="V28" s="440">
        <f t="shared" si="3"/>
        <v>18</v>
      </c>
      <c r="W28" s="441">
        <f t="shared" si="4"/>
        <v>741.176470588235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1380</v>
      </c>
      <c r="L29" s="414">
        <v>2</v>
      </c>
      <c r="M29" s="65">
        <v>6</v>
      </c>
      <c r="N29" s="65"/>
      <c r="O29" s="423"/>
      <c r="P29" s="423"/>
      <c r="Q29" s="423"/>
      <c r="R29" s="423"/>
      <c r="S29" s="415"/>
      <c r="T29" s="84">
        <f t="shared" si="0"/>
        <v>8</v>
      </c>
      <c r="U29" s="84"/>
      <c r="V29" s="443">
        <f t="shared" si="3"/>
        <v>8</v>
      </c>
      <c r="W29" s="431" t="str">
        <f t="shared" si="4"/>
        <v>-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16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1380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9</v>
      </c>
      <c r="U30" s="87"/>
      <c r="V30" s="444">
        <f t="shared" si="3"/>
        <v>9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1380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9</v>
      </c>
      <c r="U31" s="82"/>
      <c r="V31" s="438">
        <f t="shared" si="3"/>
        <v>9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1380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21</v>
      </c>
      <c r="U32" s="82"/>
      <c r="V32" s="438">
        <f t="shared" si="3"/>
        <v>21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1380</v>
      </c>
      <c r="L33" s="414">
        <v>5</v>
      </c>
      <c r="M33" s="65">
        <v>12</v>
      </c>
      <c r="N33" s="65"/>
      <c r="O33" s="423"/>
      <c r="P33" s="423">
        <v>2</v>
      </c>
      <c r="Q33" s="423">
        <v>2</v>
      </c>
      <c r="R33" s="423">
        <v>2</v>
      </c>
      <c r="S33" s="415">
        <v>0.24</v>
      </c>
      <c r="T33" s="84">
        <f t="shared" si="0"/>
        <v>17</v>
      </c>
      <c r="U33" s="84"/>
      <c r="V33" s="443">
        <f t="shared" si="3"/>
        <v>17</v>
      </c>
      <c r="W33" s="431">
        <f t="shared" si="4"/>
        <v>495.833333333333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16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1380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10</v>
      </c>
      <c r="U34" s="68"/>
      <c r="V34" s="436">
        <f t="shared" si="3"/>
        <v>10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1380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10</v>
      </c>
      <c r="U35" s="82"/>
      <c r="V35" s="438">
        <f t="shared" si="3"/>
        <v>10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1380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8</v>
      </c>
      <c r="U36" s="82"/>
      <c r="V36" s="438">
        <f t="shared" si="3"/>
        <v>8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1380</v>
      </c>
      <c r="L37" s="414">
        <v>3</v>
      </c>
      <c r="M37" s="65">
        <v>4</v>
      </c>
      <c r="N37" s="65"/>
      <c r="O37" s="423"/>
      <c r="P37" s="423"/>
      <c r="Q37" s="423"/>
      <c r="R37" s="423"/>
      <c r="S37" s="415"/>
      <c r="T37" s="84">
        <f t="shared" si="0"/>
        <v>7</v>
      </c>
      <c r="U37" s="84"/>
      <c r="V37" s="443">
        <f t="shared" si="3"/>
        <v>7</v>
      </c>
      <c r="W37" s="431" t="str">
        <f t="shared" si="4"/>
        <v>-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16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1380</v>
      </c>
      <c r="L38" s="416"/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6</v>
      </c>
      <c r="U38" s="68"/>
      <c r="V38" s="436">
        <f t="shared" si="3"/>
        <v>6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1380</v>
      </c>
      <c r="L39" s="412"/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12</v>
      </c>
      <c r="U39" s="82"/>
      <c r="V39" s="438">
        <f t="shared" si="3"/>
        <v>12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1380</v>
      </c>
      <c r="L40" s="414"/>
      <c r="M40" s="65"/>
      <c r="N40" s="65"/>
      <c r="O40" s="415"/>
      <c r="P40" s="415"/>
      <c r="Q40" s="415">
        <v>2</v>
      </c>
      <c r="R40" s="415">
        <v>2</v>
      </c>
      <c r="S40" s="415">
        <v>0.1</v>
      </c>
      <c r="T40" s="442">
        <f t="shared" si="0"/>
        <v>0</v>
      </c>
      <c r="U40" s="84"/>
      <c r="V40" s="443">
        <f t="shared" si="3"/>
        <v>0</v>
      </c>
      <c r="W40" s="431">
        <f t="shared" si="4"/>
        <v>0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16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1280</v>
      </c>
      <c r="L41" s="416">
        <v>3</v>
      </c>
      <c r="M41" s="67">
        <v>6</v>
      </c>
      <c r="N41" s="67"/>
      <c r="O41" s="420"/>
      <c r="P41" s="420">
        <v>1</v>
      </c>
      <c r="Q41" s="420">
        <v>1</v>
      </c>
      <c r="R41" s="420">
        <v>1</v>
      </c>
      <c r="S41" s="417">
        <v>0.12</v>
      </c>
      <c r="T41" s="68">
        <f t="shared" si="0"/>
        <v>9</v>
      </c>
      <c r="U41" s="68"/>
      <c r="V41" s="436">
        <f t="shared" si="3"/>
        <v>9</v>
      </c>
      <c r="W41" s="434">
        <f t="shared" si="4"/>
        <v>525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1280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9</v>
      </c>
      <c r="U42" s="82"/>
      <c r="V42" s="438">
        <f t="shared" si="3"/>
        <v>9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1280</v>
      </c>
      <c r="L43" s="418">
        <v>3</v>
      </c>
      <c r="M43" s="79">
        <v>4</v>
      </c>
      <c r="N43" s="79"/>
      <c r="O43" s="422"/>
      <c r="P43" s="422">
        <v>1</v>
      </c>
      <c r="Q43" s="422">
        <v>1</v>
      </c>
      <c r="R43" s="422">
        <v>1</v>
      </c>
      <c r="S43" s="419">
        <v>0.12</v>
      </c>
      <c r="T43" s="82">
        <f t="shared" si="0"/>
        <v>7</v>
      </c>
      <c r="U43" s="82"/>
      <c r="V43" s="438">
        <f t="shared" si="3"/>
        <v>7</v>
      </c>
      <c r="W43" s="428">
        <f t="shared" si="4"/>
        <v>408.333333333333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1280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9</v>
      </c>
      <c r="U44" s="84"/>
      <c r="V44" s="443">
        <f t="shared" si="3"/>
        <v>9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1280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13</v>
      </c>
      <c r="U45" s="68"/>
      <c r="V45" s="436">
        <f t="shared" si="3"/>
        <v>13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1280</v>
      </c>
      <c r="L46" s="412">
        <v>6</v>
      </c>
      <c r="M46" s="62">
        <v>24</v>
      </c>
      <c r="N46" s="62"/>
      <c r="O46" s="421"/>
      <c r="P46" s="421">
        <v>1</v>
      </c>
      <c r="Q46" s="421">
        <v>1</v>
      </c>
      <c r="R46" s="421">
        <v>1</v>
      </c>
      <c r="S46" s="413">
        <v>0.12</v>
      </c>
      <c r="T46" s="82">
        <f t="shared" si="0"/>
        <v>30</v>
      </c>
      <c r="U46" s="82"/>
      <c r="V46" s="438">
        <f t="shared" si="3"/>
        <v>30</v>
      </c>
      <c r="W46" s="428">
        <f t="shared" si="4"/>
        <v>1750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1280</v>
      </c>
      <c r="L47" s="418">
        <v>1</v>
      </c>
      <c r="M47" s="79">
        <v>2</v>
      </c>
      <c r="N47" s="79"/>
      <c r="O47" s="422">
        <v>1</v>
      </c>
      <c r="P47" s="422">
        <v>3</v>
      </c>
      <c r="Q47" s="422">
        <v>3</v>
      </c>
      <c r="R47" s="422">
        <v>4</v>
      </c>
      <c r="S47" s="419">
        <v>0.53</v>
      </c>
      <c r="T47" s="82">
        <f t="shared" si="0"/>
        <v>3</v>
      </c>
      <c r="U47" s="82">
        <v>2</v>
      </c>
      <c r="V47" s="438">
        <f t="shared" si="3"/>
        <v>5</v>
      </c>
      <c r="W47" s="428">
        <f t="shared" si="4"/>
        <v>66.0377358490566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1280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16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1380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8</v>
      </c>
      <c r="U49" s="68"/>
      <c r="V49" s="436">
        <f t="shared" si="3"/>
        <v>8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1380</v>
      </c>
      <c r="L50" s="412">
        <v>2</v>
      </c>
      <c r="M50" s="62">
        <v>18</v>
      </c>
      <c r="N50" s="62"/>
      <c r="O50" s="421"/>
      <c r="P50" s="421"/>
      <c r="Q50" s="421"/>
      <c r="R50" s="421">
        <v>3</v>
      </c>
      <c r="S50" s="413">
        <v>0.05</v>
      </c>
      <c r="T50" s="82">
        <f t="shared" si="0"/>
        <v>20</v>
      </c>
      <c r="U50" s="82"/>
      <c r="V50" s="438">
        <f t="shared" si="3"/>
        <v>20</v>
      </c>
      <c r="W50" s="428">
        <f t="shared" si="4"/>
        <v>2800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1380</v>
      </c>
      <c r="L51" s="418">
        <v>2</v>
      </c>
      <c r="M51" s="79">
        <v>10</v>
      </c>
      <c r="N51" s="79"/>
      <c r="O51" s="422">
        <v>2</v>
      </c>
      <c r="P51" s="422">
        <v>3</v>
      </c>
      <c r="Q51" s="422">
        <v>3</v>
      </c>
      <c r="R51" s="422">
        <v>4</v>
      </c>
      <c r="S51" s="419">
        <v>1.03</v>
      </c>
      <c r="T51" s="82">
        <f t="shared" si="0"/>
        <v>12</v>
      </c>
      <c r="U51" s="82">
        <v>2</v>
      </c>
      <c r="V51" s="438">
        <f t="shared" si="3"/>
        <v>14</v>
      </c>
      <c r="W51" s="428">
        <f t="shared" si="4"/>
        <v>95.1456310679612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1380</v>
      </c>
      <c r="L52" s="414">
        <v>4</v>
      </c>
      <c r="M52" s="65"/>
      <c r="N52" s="65"/>
      <c r="O52" s="423"/>
      <c r="P52" s="423">
        <v>3</v>
      </c>
      <c r="Q52" s="423">
        <v>4</v>
      </c>
      <c r="R52" s="423">
        <v>4</v>
      </c>
      <c r="S52" s="415">
        <v>0.41</v>
      </c>
      <c r="T52" s="84">
        <f t="shared" si="0"/>
        <v>4</v>
      </c>
      <c r="U52" s="84"/>
      <c r="V52" s="443">
        <f t="shared" si="3"/>
        <v>4</v>
      </c>
      <c r="W52" s="431">
        <f t="shared" si="4"/>
        <v>68.2926829268293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16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1380</v>
      </c>
      <c r="L53" s="416"/>
      <c r="M53" s="67">
        <v>5</v>
      </c>
      <c r="N53" s="67"/>
      <c r="O53" s="417"/>
      <c r="P53" s="417">
        <v>1</v>
      </c>
      <c r="Q53" s="417">
        <v>1</v>
      </c>
      <c r="R53" s="417">
        <v>1</v>
      </c>
      <c r="S53" s="417">
        <v>0.12</v>
      </c>
      <c r="T53" s="435">
        <f t="shared" si="0"/>
        <v>5</v>
      </c>
      <c r="U53" s="68"/>
      <c r="V53" s="436">
        <f t="shared" ref="V53:V87" si="5">T53+U53</f>
        <v>5</v>
      </c>
      <c r="W53" s="434">
        <f t="shared" ref="W53:W86" si="6">IF(S53&gt;0,V53/S53*7,"-")</f>
        <v>291.666666666667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1380</v>
      </c>
      <c r="L54" s="412"/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6</v>
      </c>
      <c r="U54" s="82"/>
      <c r="V54" s="438">
        <f t="shared" si="5"/>
        <v>6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1380</v>
      </c>
      <c r="L55" s="418"/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1380</v>
      </c>
      <c r="L56" s="414"/>
      <c r="M56" s="65">
        <v>5</v>
      </c>
      <c r="N56" s="65"/>
      <c r="O56" s="415"/>
      <c r="P56" s="415"/>
      <c r="Q56" s="415">
        <v>1</v>
      </c>
      <c r="R56" s="415">
        <v>4</v>
      </c>
      <c r="S56" s="415">
        <v>0.1</v>
      </c>
      <c r="T56" s="442">
        <f t="shared" si="0"/>
        <v>5</v>
      </c>
      <c r="U56" s="84"/>
      <c r="V56" s="443">
        <f t="shared" ref="V56" si="7">T56+U56</f>
        <v>5</v>
      </c>
      <c r="W56" s="431">
        <f t="shared" ref="W56" si="8">IF(S56&gt;0,V56/S56*7,"-")</f>
        <v>350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16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1380</v>
      </c>
      <c r="L57" s="416"/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8</v>
      </c>
      <c r="U57" s="68"/>
      <c r="V57" s="436">
        <f t="shared" si="5"/>
        <v>8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1380</v>
      </c>
      <c r="L58" s="412"/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10</v>
      </c>
      <c r="U58" s="82"/>
      <c r="V58" s="438">
        <f t="shared" si="5"/>
        <v>10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1380</v>
      </c>
      <c r="L59" s="418"/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17</v>
      </c>
      <c r="U59" s="83"/>
      <c r="V59" s="440">
        <f t="shared" si="5"/>
        <v>17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1380</v>
      </c>
      <c r="L60" s="414"/>
      <c r="M60" s="65">
        <v>10</v>
      </c>
      <c r="N60" s="65"/>
      <c r="O60" s="415"/>
      <c r="P60" s="415">
        <v>1</v>
      </c>
      <c r="Q60" s="415">
        <v>1</v>
      </c>
      <c r="R60" s="415">
        <v>2</v>
      </c>
      <c r="S60" s="415">
        <v>0.14</v>
      </c>
      <c r="T60" s="442">
        <f t="shared" si="0"/>
        <v>10</v>
      </c>
      <c r="U60" s="84"/>
      <c r="V60" s="443">
        <f t="shared" ref="V60" si="9">T60+U60</f>
        <v>10</v>
      </c>
      <c r="W60" s="431">
        <f t="shared" ref="W60" si="10">IF(S60&gt;0,V60/S60*7,"-")</f>
        <v>500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16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1280</v>
      </c>
      <c r="L61" s="424"/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50</v>
      </c>
      <c r="U61" s="87"/>
      <c r="V61" s="447">
        <f t="shared" si="5"/>
        <v>50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1280</v>
      </c>
      <c r="L62" s="412"/>
      <c r="M62" s="62">
        <v>44</v>
      </c>
      <c r="N62" s="62"/>
      <c r="O62" s="413"/>
      <c r="P62" s="413">
        <v>1</v>
      </c>
      <c r="Q62" s="413">
        <v>2</v>
      </c>
      <c r="R62" s="413">
        <v>2</v>
      </c>
      <c r="S62" s="413">
        <v>0.17</v>
      </c>
      <c r="T62" s="427">
        <f t="shared" si="0"/>
        <v>44</v>
      </c>
      <c r="U62" s="82"/>
      <c r="V62" s="427">
        <f t="shared" si="5"/>
        <v>44</v>
      </c>
      <c r="W62" s="428">
        <f t="shared" si="6"/>
        <v>1811.76470588235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1280</v>
      </c>
      <c r="L63" s="414"/>
      <c r="M63" s="65">
        <v>40</v>
      </c>
      <c r="N63" s="65"/>
      <c r="O63" s="415"/>
      <c r="P63" s="415">
        <v>1</v>
      </c>
      <c r="Q63" s="415">
        <v>3</v>
      </c>
      <c r="R63" s="415">
        <v>3</v>
      </c>
      <c r="S63" s="415">
        <v>0.22</v>
      </c>
      <c r="T63" s="429">
        <f t="shared" si="0"/>
        <v>40</v>
      </c>
      <c r="U63" s="84"/>
      <c r="V63" s="430">
        <f t="shared" si="5"/>
        <v>40</v>
      </c>
      <c r="W63" s="431">
        <f t="shared" si="6"/>
        <v>1272.72727272727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16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1380</v>
      </c>
      <c r="L64" s="416"/>
      <c r="M64" s="67">
        <v>22</v>
      </c>
      <c r="N64" s="67"/>
      <c r="O64" s="420"/>
      <c r="P64" s="420">
        <v>1</v>
      </c>
      <c r="Q64" s="420">
        <v>1</v>
      </c>
      <c r="R64" s="420">
        <v>1</v>
      </c>
      <c r="S64" s="417">
        <v>0.12</v>
      </c>
      <c r="T64" s="68">
        <f t="shared" si="0"/>
        <v>22</v>
      </c>
      <c r="U64" s="68"/>
      <c r="V64" s="67">
        <f t="shared" si="5"/>
        <v>22</v>
      </c>
      <c r="W64" s="434">
        <f t="shared" si="6"/>
        <v>1283.33333333333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1380</v>
      </c>
      <c r="L65" s="412"/>
      <c r="M65" s="62">
        <v>9</v>
      </c>
      <c r="N65" s="62"/>
      <c r="O65" s="421"/>
      <c r="P65" s="421">
        <v>2</v>
      </c>
      <c r="Q65" s="421">
        <v>3</v>
      </c>
      <c r="R65" s="421">
        <v>3</v>
      </c>
      <c r="S65" s="413">
        <v>0.29</v>
      </c>
      <c r="T65" s="62">
        <f t="shared" si="0"/>
        <v>9</v>
      </c>
      <c r="U65" s="82"/>
      <c r="V65" s="62">
        <f t="shared" si="5"/>
        <v>9</v>
      </c>
      <c r="W65" s="428">
        <f t="shared" si="6"/>
        <v>217.241379310345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1380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16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1380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31</v>
      </c>
      <c r="U67" s="68"/>
      <c r="V67" s="67">
        <f t="shared" si="5"/>
        <v>31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1380</v>
      </c>
      <c r="L68" s="412">
        <v>2</v>
      </c>
      <c r="M68" s="62">
        <v>29</v>
      </c>
      <c r="N68" s="62"/>
      <c r="O68" s="421">
        <v>1</v>
      </c>
      <c r="P68" s="421">
        <v>2</v>
      </c>
      <c r="Q68" s="421">
        <v>4</v>
      </c>
      <c r="R68" s="421">
        <v>4</v>
      </c>
      <c r="S68" s="413">
        <v>0.49</v>
      </c>
      <c r="T68" s="62">
        <f t="shared" ref="T68:T131" si="11">IF($A$1="补货",L68+M68+N68,L68)</f>
        <v>31</v>
      </c>
      <c r="U68" s="82"/>
      <c r="V68" s="62">
        <f t="shared" si="5"/>
        <v>31</v>
      </c>
      <c r="W68" s="428">
        <f t="shared" si="6"/>
        <v>442.857142857143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1380</v>
      </c>
      <c r="L69" s="414">
        <v>4</v>
      </c>
      <c r="M69" s="65">
        <v>5</v>
      </c>
      <c r="N69" s="65"/>
      <c r="O69" s="423"/>
      <c r="P69" s="423">
        <v>2</v>
      </c>
      <c r="Q69" s="423">
        <v>5</v>
      </c>
      <c r="R69" s="423">
        <v>6</v>
      </c>
      <c r="S69" s="415">
        <v>0.41</v>
      </c>
      <c r="T69" s="84">
        <f t="shared" si="11"/>
        <v>9</v>
      </c>
      <c r="U69" s="84"/>
      <c r="V69" s="65">
        <f t="shared" si="5"/>
        <v>9</v>
      </c>
      <c r="W69" s="431">
        <f t="shared" si="6"/>
        <v>153.658536585366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16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1680</v>
      </c>
      <c r="L70" s="416">
        <v>12</v>
      </c>
      <c r="M70" s="67">
        <v>20</v>
      </c>
      <c r="N70" s="67"/>
      <c r="O70" s="417"/>
      <c r="P70" s="417">
        <v>1</v>
      </c>
      <c r="Q70" s="417">
        <v>1</v>
      </c>
      <c r="R70" s="417">
        <v>1</v>
      </c>
      <c r="S70" s="417">
        <v>0.12</v>
      </c>
      <c r="T70" s="432">
        <f t="shared" si="11"/>
        <v>32</v>
      </c>
      <c r="U70" s="68"/>
      <c r="V70" s="433">
        <f t="shared" si="5"/>
        <v>32</v>
      </c>
      <c r="W70" s="434">
        <f t="shared" si="6"/>
        <v>1866.66666666667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1680</v>
      </c>
      <c r="L71" s="412">
        <v>7</v>
      </c>
      <c r="M71" s="62">
        <v>20</v>
      </c>
      <c r="N71" s="62"/>
      <c r="O71" s="413"/>
      <c r="P71" s="413">
        <v>1</v>
      </c>
      <c r="Q71" s="413">
        <v>1</v>
      </c>
      <c r="R71" s="413">
        <v>1</v>
      </c>
      <c r="S71" s="413">
        <v>0.12</v>
      </c>
      <c r="T71" s="427">
        <f t="shared" si="11"/>
        <v>27</v>
      </c>
      <c r="U71" s="82"/>
      <c r="V71" s="427">
        <f t="shared" si="5"/>
        <v>27</v>
      </c>
      <c r="W71" s="428">
        <f t="shared" si="6"/>
        <v>1575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1680</v>
      </c>
      <c r="L72" s="412">
        <v>4</v>
      </c>
      <c r="M72" s="62">
        <v>16</v>
      </c>
      <c r="N72" s="62"/>
      <c r="O72" s="413">
        <v>1</v>
      </c>
      <c r="P72" s="413">
        <v>2</v>
      </c>
      <c r="Q72" s="413">
        <v>3</v>
      </c>
      <c r="R72" s="413">
        <v>5</v>
      </c>
      <c r="S72" s="413">
        <v>0.47</v>
      </c>
      <c r="T72" s="427">
        <f t="shared" si="11"/>
        <v>20</v>
      </c>
      <c r="U72" s="82"/>
      <c r="V72" s="427">
        <f t="shared" si="5"/>
        <v>20</v>
      </c>
      <c r="W72" s="428">
        <f t="shared" si="6"/>
        <v>297.872340425532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1680</v>
      </c>
      <c r="L73" s="412">
        <v>9</v>
      </c>
      <c r="M73" s="62">
        <v>6</v>
      </c>
      <c r="N73" s="62"/>
      <c r="O73" s="413"/>
      <c r="P73" s="413">
        <v>4</v>
      </c>
      <c r="Q73" s="413">
        <v>8</v>
      </c>
      <c r="R73" s="413">
        <v>11</v>
      </c>
      <c r="S73" s="413">
        <v>0.73</v>
      </c>
      <c r="T73" s="427">
        <f t="shared" si="11"/>
        <v>15</v>
      </c>
      <c r="U73" s="82"/>
      <c r="V73" s="427">
        <f t="shared" si="5"/>
        <v>15</v>
      </c>
      <c r="W73" s="428">
        <f t="shared" si="6"/>
        <v>143.835616438356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1680</v>
      </c>
      <c r="L74" s="414">
        <v>8</v>
      </c>
      <c r="M74" s="65">
        <v>7</v>
      </c>
      <c r="N74" s="65"/>
      <c r="O74" s="415"/>
      <c r="P74" s="415">
        <v>6</v>
      </c>
      <c r="Q74" s="415">
        <v>16</v>
      </c>
      <c r="R74" s="415">
        <v>17</v>
      </c>
      <c r="S74" s="415">
        <v>1.24</v>
      </c>
      <c r="T74" s="429">
        <f t="shared" si="11"/>
        <v>15</v>
      </c>
      <c r="U74" s="84"/>
      <c r="V74" s="430">
        <f t="shared" si="5"/>
        <v>15</v>
      </c>
      <c r="W74" s="431">
        <f t="shared" si="6"/>
        <v>84.6774193548387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16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1280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9</v>
      </c>
      <c r="U75" s="157"/>
      <c r="V75" s="436">
        <f t="shared" si="5"/>
        <v>9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1280</v>
      </c>
      <c r="L76" s="412">
        <v>4</v>
      </c>
      <c r="M76" s="62"/>
      <c r="N76" s="62"/>
      <c r="O76" s="449"/>
      <c r="P76" s="449"/>
      <c r="Q76" s="449">
        <v>1</v>
      </c>
      <c r="R76" s="449">
        <v>2</v>
      </c>
      <c r="S76" s="457">
        <v>0.07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400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1280</v>
      </c>
      <c r="L77" s="418">
        <v>2</v>
      </c>
      <c r="M77" s="79">
        <v>6</v>
      </c>
      <c r="N77" s="79"/>
      <c r="O77" s="450">
        <v>1</v>
      </c>
      <c r="P77" s="450">
        <v>1</v>
      </c>
      <c r="Q77" s="450">
        <v>1</v>
      </c>
      <c r="R77" s="450">
        <v>1</v>
      </c>
      <c r="S77" s="458">
        <v>0.27</v>
      </c>
      <c r="T77" s="82">
        <f t="shared" si="11"/>
        <v>8</v>
      </c>
      <c r="U77" s="82"/>
      <c r="V77" s="438">
        <f t="shared" si="5"/>
        <v>8</v>
      </c>
      <c r="W77" s="428">
        <f t="shared" si="6"/>
        <v>207.407407407407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1280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12</v>
      </c>
      <c r="U78" s="84"/>
      <c r="V78" s="443">
        <f t="shared" si="5"/>
        <v>12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16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1280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10</v>
      </c>
      <c r="U79" s="87"/>
      <c r="V79" s="444">
        <f t="shared" si="5"/>
        <v>10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1280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10</v>
      </c>
      <c r="U80" s="82"/>
      <c r="V80" s="438">
        <f t="shared" si="5"/>
        <v>10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1280</v>
      </c>
      <c r="L81" s="418">
        <v>3</v>
      </c>
      <c r="M81" s="455">
        <v>10</v>
      </c>
      <c r="N81" s="455"/>
      <c r="O81" s="450"/>
      <c r="P81" s="450">
        <v>1</v>
      </c>
      <c r="Q81" s="450">
        <v>1</v>
      </c>
      <c r="R81" s="450">
        <v>1</v>
      </c>
      <c r="S81" s="458">
        <v>0.12</v>
      </c>
      <c r="T81" s="82">
        <f t="shared" si="11"/>
        <v>13</v>
      </c>
      <c r="U81" s="82"/>
      <c r="V81" s="438">
        <f t="shared" si="5"/>
        <v>13</v>
      </c>
      <c r="W81" s="428">
        <f t="shared" si="6"/>
        <v>758.333333333333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1280</v>
      </c>
      <c r="L82" s="414"/>
      <c r="M82" s="65"/>
      <c r="N82" s="65"/>
      <c r="O82" s="451"/>
      <c r="P82" s="451"/>
      <c r="Q82" s="451">
        <v>2</v>
      </c>
      <c r="R82" s="451">
        <v>2</v>
      </c>
      <c r="S82" s="460">
        <v>0.1</v>
      </c>
      <c r="T82" s="84">
        <f t="shared" si="11"/>
        <v>0</v>
      </c>
      <c r="U82" s="84"/>
      <c r="V82" s="443">
        <f t="shared" si="5"/>
        <v>0</v>
      </c>
      <c r="W82" s="431">
        <f t="shared" si="6"/>
        <v>0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16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1380</v>
      </c>
      <c r="L83" s="416">
        <v>3</v>
      </c>
      <c r="M83" s="67">
        <v>11</v>
      </c>
      <c r="N83" s="67"/>
      <c r="O83" s="456"/>
      <c r="P83" s="456">
        <v>2</v>
      </c>
      <c r="Q83" s="456">
        <v>2</v>
      </c>
      <c r="R83" s="456">
        <v>3</v>
      </c>
      <c r="S83" s="456">
        <v>0.26</v>
      </c>
      <c r="T83" s="435">
        <f t="shared" si="11"/>
        <v>14</v>
      </c>
      <c r="U83" s="68"/>
      <c r="V83" s="436">
        <f t="shared" si="5"/>
        <v>14</v>
      </c>
      <c r="W83" s="434">
        <f t="shared" si="6"/>
        <v>376.923076923077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1380</v>
      </c>
      <c r="L84" s="412">
        <v>2</v>
      </c>
      <c r="M84" s="62">
        <v>10</v>
      </c>
      <c r="N84" s="62"/>
      <c r="O84" s="457">
        <v>1</v>
      </c>
      <c r="P84" s="457">
        <v>2</v>
      </c>
      <c r="Q84" s="457">
        <v>4</v>
      </c>
      <c r="R84" s="457">
        <v>9</v>
      </c>
      <c r="S84" s="457">
        <v>0.57</v>
      </c>
      <c r="T84" s="437">
        <f t="shared" si="11"/>
        <v>12</v>
      </c>
      <c r="U84" s="82"/>
      <c r="V84" s="438">
        <f t="shared" si="5"/>
        <v>12</v>
      </c>
      <c r="W84" s="428">
        <f t="shared" si="6"/>
        <v>147.368421052632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1380</v>
      </c>
      <c r="L85" s="418"/>
      <c r="M85" s="455"/>
      <c r="N85" s="455"/>
      <c r="O85" s="458"/>
      <c r="P85" s="458"/>
      <c r="Q85" s="458">
        <v>8</v>
      </c>
      <c r="R85" s="458">
        <v>22</v>
      </c>
      <c r="S85" s="458">
        <v>0.62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1380</v>
      </c>
      <c r="L86" s="414"/>
      <c r="M86" s="459"/>
      <c r="N86" s="459"/>
      <c r="O86" s="460"/>
      <c r="P86" s="460"/>
      <c r="Q86" s="460">
        <v>16</v>
      </c>
      <c r="R86" s="460">
        <v>26</v>
      </c>
      <c r="S86" s="460">
        <v>0.96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16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1480</v>
      </c>
      <c r="L87" s="416"/>
      <c r="M87" s="67"/>
      <c r="N87" s="67"/>
      <c r="O87" s="456"/>
      <c r="P87" s="456">
        <v>9</v>
      </c>
      <c r="Q87" s="456">
        <v>18</v>
      </c>
      <c r="R87" s="456">
        <v>26</v>
      </c>
      <c r="S87" s="456">
        <v>1.66</v>
      </c>
      <c r="T87" s="432">
        <f t="shared" si="11"/>
        <v>0</v>
      </c>
      <c r="U87" s="68"/>
      <c r="V87" s="433">
        <f t="shared" si="5"/>
        <v>0</v>
      </c>
      <c r="W87" s="434">
        <f t="shared" ref="W87:W95" si="12">IF(S87&gt;0,V87/S87*7,"-")</f>
        <v>0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1480</v>
      </c>
      <c r="L88" s="412">
        <v>12</v>
      </c>
      <c r="M88" s="62">
        <v>90</v>
      </c>
      <c r="N88" s="62"/>
      <c r="O88" s="457"/>
      <c r="P88" s="457">
        <v>8</v>
      </c>
      <c r="Q88" s="457">
        <v>28</v>
      </c>
      <c r="R88" s="457">
        <v>49</v>
      </c>
      <c r="S88" s="457">
        <v>2.3</v>
      </c>
      <c r="T88" s="427">
        <f t="shared" si="11"/>
        <v>102</v>
      </c>
      <c r="U88" s="82"/>
      <c r="V88" s="427">
        <f t="shared" ref="V88:V95" si="13">T88+U88</f>
        <v>102</v>
      </c>
      <c r="W88" s="428">
        <f t="shared" si="12"/>
        <v>310.434782608696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1480</v>
      </c>
      <c r="L89" s="414">
        <v>9</v>
      </c>
      <c r="M89" s="65">
        <v>122</v>
      </c>
      <c r="N89" s="65"/>
      <c r="O89" s="460"/>
      <c r="P89" s="460">
        <v>7</v>
      </c>
      <c r="Q89" s="460">
        <v>17</v>
      </c>
      <c r="R89" s="460">
        <v>37</v>
      </c>
      <c r="S89" s="460">
        <v>1.66</v>
      </c>
      <c r="T89" s="429">
        <f t="shared" si="11"/>
        <v>131</v>
      </c>
      <c r="U89" s="84"/>
      <c r="V89" s="430">
        <f t="shared" si="13"/>
        <v>131</v>
      </c>
      <c r="W89" s="431">
        <f t="shared" si="12"/>
        <v>552.409638554217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16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1380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6</v>
      </c>
      <c r="U90" s="68"/>
      <c r="V90" s="67">
        <f t="shared" si="13"/>
        <v>6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1380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1380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16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1380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4</v>
      </c>
      <c r="U93" s="157"/>
      <c r="V93" s="67">
        <f t="shared" si="13"/>
        <v>4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1380</v>
      </c>
      <c r="L94" s="412"/>
      <c r="M94" s="62">
        <v>3</v>
      </c>
      <c r="N94" s="62"/>
      <c r="O94" s="421">
        <v>1</v>
      </c>
      <c r="P94" s="421">
        <v>1</v>
      </c>
      <c r="Q94" s="421">
        <v>1</v>
      </c>
      <c r="R94" s="421">
        <v>1</v>
      </c>
      <c r="S94" s="413">
        <v>0.27</v>
      </c>
      <c r="T94" s="62">
        <f t="shared" si="11"/>
        <v>3</v>
      </c>
      <c r="U94" s="82"/>
      <c r="V94" s="62">
        <f t="shared" si="13"/>
        <v>3</v>
      </c>
      <c r="W94" s="428">
        <f t="shared" si="12"/>
        <v>77.7777777777778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1380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1380</v>
      </c>
      <c r="L96" s="414"/>
      <c r="M96" s="65">
        <v>15</v>
      </c>
      <c r="N96" s="65"/>
      <c r="O96" s="423"/>
      <c r="P96" s="423">
        <v>5</v>
      </c>
      <c r="Q96" s="423">
        <v>8</v>
      </c>
      <c r="R96" s="423">
        <v>9</v>
      </c>
      <c r="S96" s="415">
        <v>0.77</v>
      </c>
      <c r="T96" s="84">
        <f t="shared" si="11"/>
        <v>15</v>
      </c>
      <c r="U96" s="84"/>
      <c r="V96" s="65">
        <f t="shared" ref="V96:V134" si="14">T96+U96</f>
        <v>15</v>
      </c>
      <c r="W96" s="431">
        <f t="shared" ref="W96:W134" si="15">IF(S96&gt;0,V96/S96*7,"-")</f>
        <v>136.363636363636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16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1380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7</v>
      </c>
      <c r="U97" s="68"/>
      <c r="V97" s="433">
        <f t="shared" si="14"/>
        <v>7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1380</v>
      </c>
      <c r="L98" s="412"/>
      <c r="M98" s="62">
        <v>7</v>
      </c>
      <c r="N98" s="62"/>
      <c r="O98" s="413"/>
      <c r="P98" s="413"/>
      <c r="Q98" s="413"/>
      <c r="R98" s="413"/>
      <c r="S98" s="413"/>
      <c r="T98" s="427">
        <f t="shared" si="11"/>
        <v>7</v>
      </c>
      <c r="U98" s="82"/>
      <c r="V98" s="427">
        <f t="shared" si="14"/>
        <v>7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1380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10</v>
      </c>
      <c r="U99" s="84"/>
      <c r="V99" s="430">
        <f t="shared" si="14"/>
        <v>10</v>
      </c>
      <c r="W99" s="431">
        <f t="shared" si="15"/>
        <v>3500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16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16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1080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6</v>
      </c>
      <c r="U103" s="68"/>
      <c r="V103" s="433">
        <f t="shared" si="14"/>
        <v>6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1080</v>
      </c>
      <c r="L104" s="412"/>
      <c r="M104" s="62">
        <v>4</v>
      </c>
      <c r="N104" s="62"/>
      <c r="O104" s="413"/>
      <c r="P104" s="413">
        <v>1</v>
      </c>
      <c r="Q104" s="413">
        <v>1</v>
      </c>
      <c r="R104" s="413">
        <v>1</v>
      </c>
      <c r="S104" s="413">
        <v>0.12</v>
      </c>
      <c r="T104" s="427">
        <f t="shared" si="11"/>
        <v>4</v>
      </c>
      <c r="U104" s="82"/>
      <c r="V104" s="427">
        <f t="shared" si="14"/>
        <v>4</v>
      </c>
      <c r="W104" s="428">
        <f t="shared" si="15"/>
        <v>233.333333333333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1080</v>
      </c>
      <c r="L105" s="414"/>
      <c r="M105" s="466"/>
      <c r="N105" s="466"/>
      <c r="O105" s="415"/>
      <c r="P105" s="415"/>
      <c r="Q105" s="415"/>
      <c r="R105" s="415"/>
      <c r="S105" s="415"/>
      <c r="T105" s="429">
        <f t="shared" si="11"/>
        <v>0</v>
      </c>
      <c r="U105" s="84"/>
      <c r="V105" s="430">
        <f t="shared" si="14"/>
        <v>0</v>
      </c>
      <c r="W105" s="431" t="str">
        <f t="shared" si="15"/>
        <v>-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16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1380</v>
      </c>
      <c r="L106" s="416"/>
      <c r="M106" s="67">
        <v>19</v>
      </c>
      <c r="N106" s="67"/>
      <c r="O106" s="417"/>
      <c r="P106" s="417"/>
      <c r="Q106" s="417"/>
      <c r="R106" s="417"/>
      <c r="S106" s="417"/>
      <c r="T106" s="432">
        <f t="shared" si="11"/>
        <v>19</v>
      </c>
      <c r="U106" s="68"/>
      <c r="V106" s="433">
        <f t="shared" si="14"/>
        <v>19</v>
      </c>
      <c r="W106" s="434" t="str">
        <f t="shared" si="15"/>
        <v>-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1380</v>
      </c>
      <c r="L107" s="412"/>
      <c r="M107" s="62">
        <v>8</v>
      </c>
      <c r="N107" s="62"/>
      <c r="O107" s="413"/>
      <c r="P107" s="413">
        <v>1</v>
      </c>
      <c r="Q107" s="413">
        <v>1</v>
      </c>
      <c r="R107" s="413">
        <v>1</v>
      </c>
      <c r="S107" s="413">
        <v>0.12</v>
      </c>
      <c r="T107" s="427">
        <f t="shared" si="11"/>
        <v>8</v>
      </c>
      <c r="U107" s="82"/>
      <c r="V107" s="427">
        <f t="shared" si="14"/>
        <v>8</v>
      </c>
      <c r="W107" s="428">
        <f t="shared" si="15"/>
        <v>466.666666666667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1350</v>
      </c>
      <c r="L108" s="414"/>
      <c r="M108" s="459">
        <v>8</v>
      </c>
      <c r="N108" s="459"/>
      <c r="O108" s="415"/>
      <c r="P108" s="415"/>
      <c r="Q108" s="415">
        <v>1</v>
      </c>
      <c r="R108" s="415">
        <v>1</v>
      </c>
      <c r="S108" s="415">
        <v>0.05</v>
      </c>
      <c r="T108" s="429">
        <f t="shared" si="11"/>
        <v>8</v>
      </c>
      <c r="U108" s="84"/>
      <c r="V108" s="430">
        <f t="shared" si="14"/>
        <v>8</v>
      </c>
      <c r="W108" s="431">
        <f t="shared" si="15"/>
        <v>1120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16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1380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1380</v>
      </c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1380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16</v>
      </c>
      <c r="U111" s="84"/>
      <c r="V111" s="65">
        <f t="shared" si="14"/>
        <v>16</v>
      </c>
      <c r="W111" s="431" t="str">
        <f t="shared" si="15"/>
        <v>-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16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1380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1380</v>
      </c>
      <c r="L113" s="412"/>
      <c r="M113" s="62">
        <v>8</v>
      </c>
      <c r="N113" s="62"/>
      <c r="O113" s="421"/>
      <c r="P113" s="421"/>
      <c r="Q113" s="421">
        <v>4</v>
      </c>
      <c r="R113" s="421">
        <v>5</v>
      </c>
      <c r="S113" s="413">
        <v>0.22</v>
      </c>
      <c r="T113" s="82">
        <f t="shared" si="11"/>
        <v>8</v>
      </c>
      <c r="U113" s="82"/>
      <c r="V113" s="62">
        <f t="shared" si="14"/>
        <v>8</v>
      </c>
      <c r="W113" s="428">
        <f t="shared" si="15"/>
        <v>254.545454545455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1380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2</v>
      </c>
      <c r="U114" s="84"/>
      <c r="V114" s="65">
        <f t="shared" si="14"/>
        <v>2</v>
      </c>
      <c r="W114" s="431">
        <f t="shared" si="15"/>
        <v>280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16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1380</v>
      </c>
      <c r="L115" s="416"/>
      <c r="M115" s="67">
        <v>8</v>
      </c>
      <c r="N115" s="67"/>
      <c r="O115" s="420"/>
      <c r="P115" s="420"/>
      <c r="Q115" s="420">
        <v>1</v>
      </c>
      <c r="R115" s="420">
        <v>1</v>
      </c>
      <c r="S115" s="417">
        <v>0.05</v>
      </c>
      <c r="T115" s="68">
        <f t="shared" si="11"/>
        <v>8</v>
      </c>
      <c r="U115" s="68"/>
      <c r="V115" s="67">
        <f t="shared" si="14"/>
        <v>8</v>
      </c>
      <c r="W115" s="434">
        <f t="shared" si="15"/>
        <v>1120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1380</v>
      </c>
      <c r="L116" s="412"/>
      <c r="M116" s="62"/>
      <c r="N116" s="62"/>
      <c r="O116" s="421"/>
      <c r="P116" s="421"/>
      <c r="Q116" s="421"/>
      <c r="R116" s="421"/>
      <c r="S116" s="413"/>
      <c r="T116" s="62">
        <f t="shared" si="11"/>
        <v>0</v>
      </c>
      <c r="U116" s="82"/>
      <c r="V116" s="62">
        <f t="shared" si="14"/>
        <v>0</v>
      </c>
      <c r="W116" s="428" t="str">
        <f t="shared" si="15"/>
        <v>-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1380</v>
      </c>
      <c r="L117" s="414"/>
      <c r="M117" s="65">
        <v>12</v>
      </c>
      <c r="N117" s="65"/>
      <c r="O117" s="423"/>
      <c r="P117" s="423">
        <v>1</v>
      </c>
      <c r="Q117" s="423">
        <v>2</v>
      </c>
      <c r="R117" s="423">
        <v>3</v>
      </c>
      <c r="S117" s="415">
        <v>0.19</v>
      </c>
      <c r="T117" s="84">
        <f t="shared" si="11"/>
        <v>12</v>
      </c>
      <c r="U117" s="84"/>
      <c r="V117" s="65">
        <f t="shared" si="14"/>
        <v>12</v>
      </c>
      <c r="W117" s="431">
        <f t="shared" si="15"/>
        <v>442.105263157895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16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16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16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16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1380</v>
      </c>
      <c r="L129" s="416"/>
      <c r="M129" s="67"/>
      <c r="N129" s="67"/>
      <c r="O129" s="420"/>
      <c r="P129" s="420"/>
      <c r="Q129" s="420"/>
      <c r="R129" s="420">
        <v>1</v>
      </c>
      <c r="S129" s="417">
        <v>0.02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1380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4</v>
      </c>
      <c r="U130" s="82"/>
      <c r="V130" s="62">
        <f t="shared" si="14"/>
        <v>4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1380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16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1280</v>
      </c>
      <c r="L132" s="416">
        <v>3</v>
      </c>
      <c r="M132" s="67">
        <v>6</v>
      </c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9</v>
      </c>
      <c r="U132" s="68"/>
      <c r="V132" s="433">
        <f t="shared" ref="V132:V139" si="17">T132+U132</f>
        <v>9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1280</v>
      </c>
      <c r="L133" s="412">
        <v>2</v>
      </c>
      <c r="M133" s="62">
        <v>18</v>
      </c>
      <c r="N133" s="62"/>
      <c r="O133" s="413">
        <v>1</v>
      </c>
      <c r="P133" s="413">
        <v>1</v>
      </c>
      <c r="Q133" s="413">
        <v>1</v>
      </c>
      <c r="R133" s="413">
        <v>2</v>
      </c>
      <c r="S133" s="413">
        <v>0.29</v>
      </c>
      <c r="T133" s="427">
        <f t="shared" si="16"/>
        <v>20</v>
      </c>
      <c r="U133" s="82"/>
      <c r="V133" s="427">
        <f t="shared" si="17"/>
        <v>20</v>
      </c>
      <c r="W133" s="428">
        <f t="shared" si="18"/>
        <v>482.758620689655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1280</v>
      </c>
      <c r="L134" s="412">
        <v>4</v>
      </c>
      <c r="M134" s="62">
        <v>12</v>
      </c>
      <c r="N134" s="62"/>
      <c r="O134" s="413"/>
      <c r="P134" s="413">
        <v>1</v>
      </c>
      <c r="Q134" s="413">
        <v>2</v>
      </c>
      <c r="R134" s="413">
        <v>2</v>
      </c>
      <c r="S134" s="413">
        <v>0.17</v>
      </c>
      <c r="T134" s="427">
        <f t="shared" si="16"/>
        <v>16</v>
      </c>
      <c r="U134" s="82"/>
      <c r="V134" s="427">
        <f t="shared" si="17"/>
        <v>16</v>
      </c>
      <c r="W134" s="428">
        <f t="shared" si="18"/>
        <v>658.823529411765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1280</v>
      </c>
      <c r="L135" s="414">
        <v>3</v>
      </c>
      <c r="M135" s="65">
        <v>19</v>
      </c>
      <c r="N135" s="65"/>
      <c r="O135" s="415"/>
      <c r="P135" s="415"/>
      <c r="Q135" s="415"/>
      <c r="R135" s="415"/>
      <c r="S135" s="415"/>
      <c r="T135" s="429">
        <f t="shared" si="16"/>
        <v>22</v>
      </c>
      <c r="U135" s="84"/>
      <c r="V135" s="430">
        <f t="shared" si="17"/>
        <v>22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16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1280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15</v>
      </c>
      <c r="U136" s="68"/>
      <c r="V136" s="433">
        <f t="shared" si="17"/>
        <v>15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1280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15</v>
      </c>
      <c r="U137" s="82"/>
      <c r="V137" s="427">
        <f t="shared" si="17"/>
        <v>15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1280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14</v>
      </c>
      <c r="U138" s="82"/>
      <c r="V138" s="427">
        <f t="shared" si="17"/>
        <v>14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1280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11</v>
      </c>
      <c r="U139" s="84"/>
      <c r="V139" s="430">
        <f t="shared" si="17"/>
        <v>11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16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1380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13</v>
      </c>
      <c r="U140" s="68"/>
      <c r="V140" s="433">
        <f t="shared" ref="V140:V192" si="19">T140+U140</f>
        <v>13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17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1380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19</v>
      </c>
      <c r="U141" s="82"/>
      <c r="V141" s="427">
        <f t="shared" si="19"/>
        <v>19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1380</v>
      </c>
      <c r="L142" s="412">
        <v>3</v>
      </c>
      <c r="M142" s="62">
        <v>5</v>
      </c>
      <c r="N142" s="62"/>
      <c r="O142" s="413"/>
      <c r="P142" s="413"/>
      <c r="Q142" s="413">
        <v>1</v>
      </c>
      <c r="R142" s="413">
        <v>1</v>
      </c>
      <c r="S142" s="413">
        <v>0.05</v>
      </c>
      <c r="T142" s="427">
        <f t="shared" si="16"/>
        <v>8</v>
      </c>
      <c r="U142" s="82"/>
      <c r="V142" s="427">
        <f t="shared" si="19"/>
        <v>8</v>
      </c>
      <c r="W142" s="428">
        <f t="shared" si="20"/>
        <v>1120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1380</v>
      </c>
      <c r="L143" s="414">
        <v>3</v>
      </c>
      <c r="M143" s="65">
        <v>5</v>
      </c>
      <c r="N143" s="65"/>
      <c r="O143" s="415">
        <v>1</v>
      </c>
      <c r="P143" s="415">
        <v>1</v>
      </c>
      <c r="Q143" s="415">
        <v>1</v>
      </c>
      <c r="R143" s="415">
        <v>1</v>
      </c>
      <c r="S143" s="415">
        <v>0.27</v>
      </c>
      <c r="T143" s="429">
        <f t="shared" si="16"/>
        <v>8</v>
      </c>
      <c r="U143" s="84"/>
      <c r="V143" s="430">
        <f t="shared" si="19"/>
        <v>8</v>
      </c>
      <c r="W143" s="431">
        <f t="shared" si="20"/>
        <v>207.407407407407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16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1380</v>
      </c>
      <c r="L144" s="416">
        <v>3</v>
      </c>
      <c r="M144" s="67">
        <v>4</v>
      </c>
      <c r="N144" s="67"/>
      <c r="O144" s="417"/>
      <c r="P144" s="417"/>
      <c r="Q144" s="417">
        <v>1</v>
      </c>
      <c r="R144" s="417">
        <v>1</v>
      </c>
      <c r="S144" s="417">
        <v>0.05</v>
      </c>
      <c r="T144" s="432">
        <f t="shared" si="16"/>
        <v>7</v>
      </c>
      <c r="U144" s="68"/>
      <c r="V144" s="433">
        <f t="shared" si="19"/>
        <v>7</v>
      </c>
      <c r="W144" s="434">
        <f t="shared" si="20"/>
        <v>980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1380</v>
      </c>
      <c r="L145" s="412">
        <v>2</v>
      </c>
      <c r="M145" s="62">
        <v>3</v>
      </c>
      <c r="N145" s="62"/>
      <c r="O145" s="413">
        <v>1</v>
      </c>
      <c r="P145" s="413">
        <v>3</v>
      </c>
      <c r="Q145" s="413">
        <v>3</v>
      </c>
      <c r="R145" s="413">
        <v>3</v>
      </c>
      <c r="S145" s="413">
        <v>0.51</v>
      </c>
      <c r="T145" s="427">
        <f t="shared" si="16"/>
        <v>5</v>
      </c>
      <c r="U145" s="82"/>
      <c r="V145" s="427">
        <f t="shared" si="19"/>
        <v>5</v>
      </c>
      <c r="W145" s="428">
        <f t="shared" si="20"/>
        <v>68.6274509803922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1380</v>
      </c>
      <c r="L146" s="412">
        <v>2</v>
      </c>
      <c r="M146" s="62">
        <v>2</v>
      </c>
      <c r="N146" s="62"/>
      <c r="O146" s="413"/>
      <c r="P146" s="413">
        <v>1</v>
      </c>
      <c r="Q146" s="413">
        <v>2</v>
      </c>
      <c r="R146" s="413">
        <v>2</v>
      </c>
      <c r="S146" s="413">
        <v>0.17</v>
      </c>
      <c r="T146" s="427">
        <f t="shared" si="16"/>
        <v>4</v>
      </c>
      <c r="U146" s="82"/>
      <c r="V146" s="427">
        <f t="shared" si="19"/>
        <v>4</v>
      </c>
      <c r="W146" s="428">
        <f t="shared" si="20"/>
        <v>164.705882352941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1380</v>
      </c>
      <c r="L147" s="414">
        <v>2</v>
      </c>
      <c r="M147" s="65">
        <v>9</v>
      </c>
      <c r="N147" s="65"/>
      <c r="O147" s="415"/>
      <c r="P147" s="415"/>
      <c r="Q147" s="415">
        <v>1</v>
      </c>
      <c r="R147" s="415">
        <v>1</v>
      </c>
      <c r="S147" s="415">
        <v>0.05</v>
      </c>
      <c r="T147" s="429">
        <f t="shared" si="16"/>
        <v>11</v>
      </c>
      <c r="U147" s="84"/>
      <c r="V147" s="430">
        <f t="shared" si="19"/>
        <v>11</v>
      </c>
      <c r="W147" s="431">
        <f t="shared" si="20"/>
        <v>1540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1380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15</v>
      </c>
      <c r="U148" s="68"/>
      <c r="V148" s="433">
        <f t="shared" si="19"/>
        <v>15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1380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12</v>
      </c>
      <c r="U149" s="82"/>
      <c r="V149" s="427">
        <f t="shared" si="19"/>
        <v>12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1380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13</v>
      </c>
      <c r="U150" s="82"/>
      <c r="V150" s="427">
        <f t="shared" si="19"/>
        <v>13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1380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13</v>
      </c>
      <c r="U151" s="84"/>
      <c r="V151" s="430">
        <f t="shared" si="19"/>
        <v>13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16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1380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15</v>
      </c>
      <c r="U152" s="68"/>
      <c r="V152" s="433">
        <f t="shared" si="19"/>
        <v>15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1380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18</v>
      </c>
      <c r="U153" s="82"/>
      <c r="V153" s="427">
        <f t="shared" si="19"/>
        <v>18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1380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14</v>
      </c>
      <c r="U154" s="82"/>
      <c r="V154" s="427">
        <f t="shared" si="19"/>
        <v>14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1380</v>
      </c>
      <c r="L155" s="414">
        <v>1</v>
      </c>
      <c r="M155" s="65">
        <v>8</v>
      </c>
      <c r="N155" s="65"/>
      <c r="O155" s="415">
        <v>2</v>
      </c>
      <c r="P155" s="415">
        <v>2</v>
      </c>
      <c r="Q155" s="415">
        <v>2</v>
      </c>
      <c r="R155" s="415">
        <v>3</v>
      </c>
      <c r="S155" s="415">
        <v>0.56</v>
      </c>
      <c r="T155" s="429">
        <f t="shared" si="16"/>
        <v>9</v>
      </c>
      <c r="U155" s="84">
        <v>2</v>
      </c>
      <c r="V155" s="430">
        <f t="shared" si="19"/>
        <v>11</v>
      </c>
      <c r="W155" s="431">
        <f t="shared" si="20"/>
        <v>137.5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16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1380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15</v>
      </c>
      <c r="U156" s="68"/>
      <c r="V156" s="433">
        <f t="shared" si="19"/>
        <v>15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1380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14</v>
      </c>
      <c r="U157" s="82"/>
      <c r="V157" s="427">
        <f t="shared" si="19"/>
        <v>14</v>
      </c>
      <c r="W157" s="428">
        <f t="shared" si="20"/>
        <v>4900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1380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16</v>
      </c>
      <c r="U158" s="82"/>
      <c r="V158" s="427">
        <f t="shared" si="19"/>
        <v>16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1380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13</v>
      </c>
      <c r="U159" s="84"/>
      <c r="V159" s="430">
        <f t="shared" si="19"/>
        <v>13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16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1380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15</v>
      </c>
      <c r="U160" s="68"/>
      <c r="V160" s="433">
        <f t="shared" si="19"/>
        <v>15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1380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14</v>
      </c>
      <c r="U161" s="82"/>
      <c r="V161" s="427">
        <f t="shared" si="19"/>
        <v>14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1380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12</v>
      </c>
      <c r="U162" s="82"/>
      <c r="V162" s="427">
        <f t="shared" si="19"/>
        <v>12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1380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11</v>
      </c>
      <c r="U163" s="84"/>
      <c r="V163" s="430">
        <f t="shared" si="19"/>
        <v>11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16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1380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15</v>
      </c>
      <c r="U164" s="68"/>
      <c r="V164" s="433">
        <f t="shared" si="19"/>
        <v>15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1380</v>
      </c>
      <c r="L165" s="412">
        <v>1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16</v>
      </c>
      <c r="U165" s="82"/>
      <c r="V165" s="427">
        <f t="shared" si="19"/>
        <v>16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1380</v>
      </c>
      <c r="L166" s="412">
        <v>1</v>
      </c>
      <c r="M166" s="62">
        <v>3</v>
      </c>
      <c r="N166" s="62"/>
      <c r="O166" s="413"/>
      <c r="P166" s="413"/>
      <c r="Q166" s="413">
        <v>1</v>
      </c>
      <c r="R166" s="413">
        <v>1</v>
      </c>
      <c r="S166" s="413">
        <v>0.05</v>
      </c>
      <c r="T166" s="427">
        <f t="shared" si="16"/>
        <v>4</v>
      </c>
      <c r="U166" s="82"/>
      <c r="V166" s="427">
        <f t="shared" si="19"/>
        <v>4</v>
      </c>
      <c r="W166" s="428">
        <f t="shared" si="20"/>
        <v>560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1380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23</v>
      </c>
      <c r="U167" s="84"/>
      <c r="V167" s="430">
        <f t="shared" si="19"/>
        <v>23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16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1680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12</v>
      </c>
      <c r="U168" s="68"/>
      <c r="V168" s="433">
        <f t="shared" si="19"/>
        <v>12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17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1680</v>
      </c>
      <c r="L169" s="412">
        <v>2</v>
      </c>
      <c r="M169" s="62">
        <v>7</v>
      </c>
      <c r="N169" s="62"/>
      <c r="O169" s="413"/>
      <c r="P169" s="413"/>
      <c r="Q169" s="413">
        <v>2</v>
      </c>
      <c r="R169" s="413">
        <v>2</v>
      </c>
      <c r="S169" s="413">
        <v>0.1</v>
      </c>
      <c r="T169" s="427">
        <f t="shared" si="16"/>
        <v>9</v>
      </c>
      <c r="U169" s="82"/>
      <c r="V169" s="427">
        <f t="shared" si="19"/>
        <v>9</v>
      </c>
      <c r="W169" s="428">
        <f t="shared" si="20"/>
        <v>630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1680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14</v>
      </c>
      <c r="U170" s="84"/>
      <c r="V170" s="430">
        <f t="shared" si="19"/>
        <v>14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16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1680</v>
      </c>
      <c r="L171" s="416">
        <v>4</v>
      </c>
      <c r="M171" s="67">
        <v>8</v>
      </c>
      <c r="N171" s="67"/>
      <c r="O171" s="417"/>
      <c r="P171" s="417"/>
      <c r="Q171" s="417"/>
      <c r="R171" s="417">
        <v>1</v>
      </c>
      <c r="S171" s="417">
        <v>0.02</v>
      </c>
      <c r="T171" s="432">
        <f t="shared" si="16"/>
        <v>12</v>
      </c>
      <c r="U171" s="68"/>
      <c r="V171" s="433">
        <f t="shared" si="19"/>
        <v>12</v>
      </c>
      <c r="W171" s="434">
        <f t="shared" si="20"/>
        <v>4200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17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1680</v>
      </c>
      <c r="L172" s="412">
        <v>1</v>
      </c>
      <c r="M172" s="62">
        <v>5</v>
      </c>
      <c r="N172" s="62"/>
      <c r="O172" s="413"/>
      <c r="P172" s="413">
        <v>1</v>
      </c>
      <c r="Q172" s="413">
        <v>1</v>
      </c>
      <c r="R172" s="413">
        <v>1</v>
      </c>
      <c r="S172" s="413">
        <v>0.12</v>
      </c>
      <c r="T172" s="427">
        <f t="shared" si="16"/>
        <v>6</v>
      </c>
      <c r="U172" s="82"/>
      <c r="V172" s="427">
        <f t="shared" si="19"/>
        <v>6</v>
      </c>
      <c r="W172" s="428">
        <f t="shared" si="20"/>
        <v>350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1680</v>
      </c>
      <c r="L173" s="414">
        <v>2</v>
      </c>
      <c r="M173" s="65">
        <v>11</v>
      </c>
      <c r="N173" s="65"/>
      <c r="O173" s="415"/>
      <c r="P173" s="415"/>
      <c r="Q173" s="415">
        <v>1</v>
      </c>
      <c r="R173" s="415">
        <v>1</v>
      </c>
      <c r="S173" s="415">
        <v>0.05</v>
      </c>
      <c r="T173" s="429">
        <f t="shared" si="16"/>
        <v>13</v>
      </c>
      <c r="U173" s="84"/>
      <c r="V173" s="430">
        <f t="shared" si="19"/>
        <v>13</v>
      </c>
      <c r="W173" s="431">
        <f t="shared" si="20"/>
        <v>1820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16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1680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6</v>
      </c>
      <c r="U174" s="68"/>
      <c r="V174" s="433">
        <f t="shared" si="19"/>
        <v>6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17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1680</v>
      </c>
      <c r="L175" s="412">
        <v>2</v>
      </c>
      <c r="M175" s="62">
        <v>5</v>
      </c>
      <c r="N175" s="62"/>
      <c r="O175" s="413"/>
      <c r="P175" s="413"/>
      <c r="Q175" s="413"/>
      <c r="R175" s="413">
        <v>1</v>
      </c>
      <c r="S175" s="413">
        <v>0.02</v>
      </c>
      <c r="T175" s="427">
        <f t="shared" si="16"/>
        <v>7</v>
      </c>
      <c r="U175" s="82"/>
      <c r="V175" s="427">
        <f t="shared" si="19"/>
        <v>7</v>
      </c>
      <c r="W175" s="428">
        <f t="shared" si="20"/>
        <v>2450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1680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11</v>
      </c>
      <c r="U176" s="84"/>
      <c r="V176" s="430">
        <f t="shared" si="19"/>
        <v>11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16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1680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12</v>
      </c>
      <c r="U177" s="68"/>
      <c r="V177" s="433">
        <f t="shared" si="19"/>
        <v>12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17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1680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12</v>
      </c>
      <c r="U178" s="82"/>
      <c r="V178" s="427">
        <f t="shared" si="19"/>
        <v>12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1680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13</v>
      </c>
      <c r="U179" s="84"/>
      <c r="V179" s="430">
        <f t="shared" si="19"/>
        <v>13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16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1680</v>
      </c>
      <c r="L180" s="416">
        <v>2</v>
      </c>
      <c r="M180" s="67">
        <v>11</v>
      </c>
      <c r="N180" s="67"/>
      <c r="O180" s="417"/>
      <c r="P180" s="417"/>
      <c r="Q180" s="417"/>
      <c r="R180" s="417">
        <v>1</v>
      </c>
      <c r="S180" s="417">
        <v>0.02</v>
      </c>
      <c r="T180" s="432">
        <f t="shared" si="16"/>
        <v>13</v>
      </c>
      <c r="U180" s="68"/>
      <c r="V180" s="433">
        <f t="shared" si="19"/>
        <v>13</v>
      </c>
      <c r="W180" s="434">
        <f t="shared" si="20"/>
        <v>4550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17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1680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14</v>
      </c>
      <c r="U181" s="82"/>
      <c r="V181" s="427">
        <f t="shared" si="19"/>
        <v>14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1680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11</v>
      </c>
      <c r="U182" s="84"/>
      <c r="V182" s="430">
        <f t="shared" si="19"/>
        <v>11</v>
      </c>
      <c r="W182" s="431" t="str">
        <f t="shared" si="20"/>
        <v>-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16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/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25</v>
      </c>
      <c r="U186" s="68"/>
      <c r="V186" s="433">
        <f t="shared" si="19"/>
        <v>25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/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15</v>
      </c>
      <c r="U187" s="82"/>
      <c r="V187" s="427">
        <f t="shared" si="19"/>
        <v>15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/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10</v>
      </c>
      <c r="U188" s="82"/>
      <c r="V188" s="427">
        <f t="shared" si="19"/>
        <v>10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/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28</v>
      </c>
      <c r="U189" s="84"/>
      <c r="V189" s="430">
        <f t="shared" si="19"/>
        <v>28</v>
      </c>
      <c r="W189" s="431" t="str">
        <f t="shared" si="20"/>
        <v>-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179</v>
      </c>
      <c r="I190" s="275" t="s">
        <v>179</v>
      </c>
      <c r="J190" s="275" t="s">
        <v>752</v>
      </c>
      <c r="K190" s="275">
        <v>1280</v>
      </c>
      <c r="L190" s="469"/>
      <c r="M190" s="275">
        <v>15</v>
      </c>
      <c r="N190" s="275"/>
      <c r="O190" s="470">
        <v>3</v>
      </c>
      <c r="P190" s="470">
        <v>5</v>
      </c>
      <c r="Q190" s="470">
        <v>7</v>
      </c>
      <c r="R190" s="470">
        <v>8</v>
      </c>
      <c r="S190" s="471">
        <v>1.17</v>
      </c>
      <c r="T190" s="472">
        <f t="shared" si="21"/>
        <v>15</v>
      </c>
      <c r="U190" s="472">
        <v>5</v>
      </c>
      <c r="V190" s="474">
        <f t="shared" si="19"/>
        <v>20</v>
      </c>
      <c r="W190" s="473">
        <f t="shared" si="20"/>
        <v>119.65811965812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732</v>
      </c>
      <c r="G191" s="275" t="s">
        <v>733</v>
      </c>
      <c r="H191" s="275" t="s">
        <v>179</v>
      </c>
      <c r="I191" s="275" t="s">
        <v>179</v>
      </c>
      <c r="J191" s="275" t="s">
        <v>753</v>
      </c>
      <c r="K191" s="275">
        <v>1280</v>
      </c>
      <c r="L191" s="469">
        <v>4</v>
      </c>
      <c r="M191" s="275">
        <v>6</v>
      </c>
      <c r="N191" s="275"/>
      <c r="O191" s="470"/>
      <c r="P191" s="470">
        <v>1</v>
      </c>
      <c r="Q191" s="470">
        <v>1</v>
      </c>
      <c r="R191" s="470">
        <v>1</v>
      </c>
      <c r="S191" s="471">
        <v>0.12</v>
      </c>
      <c r="T191" s="472">
        <f t="shared" si="21"/>
        <v>10</v>
      </c>
      <c r="U191" s="472"/>
      <c r="V191" s="474">
        <f t="shared" si="19"/>
        <v>10</v>
      </c>
      <c r="W191" s="473">
        <f t="shared" si="20"/>
        <v>583.333333333333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179</v>
      </c>
      <c r="I192" s="275" t="s">
        <v>179</v>
      </c>
      <c r="J192" s="275" t="s">
        <v>755</v>
      </c>
      <c r="K192" s="275">
        <v>1280</v>
      </c>
      <c r="L192" s="469">
        <v>3</v>
      </c>
      <c r="M192" s="275">
        <v>5</v>
      </c>
      <c r="N192" s="275"/>
      <c r="O192" s="470"/>
      <c r="P192" s="470">
        <v>1</v>
      </c>
      <c r="Q192" s="470">
        <v>1</v>
      </c>
      <c r="R192" s="470">
        <v>1</v>
      </c>
      <c r="S192" s="471">
        <v>0.12</v>
      </c>
      <c r="T192" s="472">
        <f t="shared" si="21"/>
        <v>8</v>
      </c>
      <c r="U192" s="472"/>
      <c r="V192" s="474">
        <f t="shared" si="19"/>
        <v>8</v>
      </c>
      <c r="W192" s="473">
        <f t="shared" si="20"/>
        <v>466.666666666667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13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195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16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16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16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16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5</v>
      </c>
      <c r="M18" s="104">
        <f t="shared" si="0"/>
        <v>53.5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16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16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2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16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2</v>
      </c>
      <c r="M27" s="114">
        <f t="shared" si="0"/>
        <v>24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16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16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16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16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2</v>
      </c>
      <c r="M47" s="118">
        <f t="shared" si="0"/>
        <v>21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16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2</v>
      </c>
      <c r="M51" s="118">
        <f t="shared" si="0"/>
        <v>24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16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16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16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16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16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16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16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16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16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16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16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16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16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16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16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16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16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16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16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16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16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16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16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16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16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16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17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16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16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2</v>
      </c>
      <c r="M155" s="104">
        <f t="shared" si="9"/>
        <v>26</v>
      </c>
    </row>
    <row r="156" ht="50.1" customHeight="1" spans="2:13">
      <c r="B156" s="254"/>
      <c r="C156" s="254"/>
      <c r="D156" s="64" t="s">
        <v>693</v>
      </c>
      <c r="E156" s="248"/>
      <c r="F156" s="67" t="s">
        <v>16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16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16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16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17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16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17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16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17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16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17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16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17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16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5</v>
      </c>
      <c r="M190" s="282">
        <f t="shared" si="11"/>
        <v>83.3333333333333</v>
      </c>
    </row>
    <row r="191" ht="150" customHeight="1" spans="2:13">
      <c r="B191" s="63"/>
      <c r="C191" s="254"/>
      <c r="D191" s="272" t="s">
        <v>265</v>
      </c>
      <c r="E191" s="273"/>
      <c r="F191" s="274" t="s">
        <v>732</v>
      </c>
      <c r="G191" s="275" t="s">
        <v>733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20</v>
      </c>
      <c r="M193" s="283">
        <f>SUM(M4:M192)</f>
        <v>231.833333333333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195</v>
      </c>
      <c r="T3" s="40" t="s">
        <v>10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153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24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10</v>
      </c>
      <c r="K7" s="33">
        <v>13</v>
      </c>
      <c r="L7" s="33"/>
      <c r="M7" s="33"/>
      <c r="N7" s="33">
        <v>1</v>
      </c>
      <c r="O7" s="33">
        <v>3</v>
      </c>
      <c r="P7" s="33">
        <v>3</v>
      </c>
      <c r="Q7" s="43">
        <v>0.22</v>
      </c>
      <c r="R7" s="44">
        <f t="shared" si="0"/>
        <v>23</v>
      </c>
      <c r="S7" s="45"/>
      <c r="T7" s="45">
        <f t="shared" si="1"/>
        <v>23</v>
      </c>
      <c r="U7" s="33">
        <f t="shared" si="2"/>
        <v>731.818181818182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153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24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6</v>
      </c>
      <c r="K11" s="320"/>
      <c r="L11" s="320"/>
      <c r="M11" s="320">
        <v>1</v>
      </c>
      <c r="N11" s="320">
        <v>3</v>
      </c>
      <c r="O11" s="320">
        <v>9</v>
      </c>
      <c r="P11" s="320">
        <v>12</v>
      </c>
      <c r="Q11" s="330">
        <v>0.86</v>
      </c>
      <c r="R11" s="331">
        <f t="shared" si="0"/>
        <v>6</v>
      </c>
      <c r="S11" s="332"/>
      <c r="T11" s="332">
        <f t="shared" si="1"/>
        <v>6</v>
      </c>
      <c r="U11" s="320">
        <f t="shared" si="2"/>
        <v>48.8372093023256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2</v>
      </c>
      <c r="K14" s="33"/>
      <c r="L14" s="33"/>
      <c r="M14" s="33"/>
      <c r="N14" s="33">
        <v>1</v>
      </c>
      <c r="O14" s="33">
        <v>3</v>
      </c>
      <c r="P14" s="33">
        <v>4</v>
      </c>
      <c r="Q14" s="43">
        <v>0.24</v>
      </c>
      <c r="R14" s="44">
        <f t="shared" si="0"/>
        <v>2</v>
      </c>
      <c r="S14" s="45"/>
      <c r="T14" s="45">
        <f t="shared" si="1"/>
        <v>2</v>
      </c>
      <c r="U14" s="33">
        <f t="shared" si="2"/>
        <v>58.3333333333333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/>
      <c r="K15" s="39"/>
      <c r="L15" s="39"/>
      <c r="M15" s="39"/>
      <c r="N15" s="39"/>
      <c r="O15" s="39">
        <v>4</v>
      </c>
      <c r="P15" s="39">
        <v>5</v>
      </c>
      <c r="Q15" s="48">
        <v>0.22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27</v>
      </c>
      <c r="K16" s="323"/>
      <c r="L16" s="323"/>
      <c r="M16" s="323"/>
      <c r="N16" s="323">
        <v>1</v>
      </c>
      <c r="O16" s="323">
        <v>2</v>
      </c>
      <c r="P16" s="323">
        <v>2</v>
      </c>
      <c r="Q16" s="335">
        <v>0.17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1111.76470588235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/>
      <c r="O17" s="33"/>
      <c r="P17" s="33">
        <v>1</v>
      </c>
      <c r="Q17" s="43">
        <v>0.02</v>
      </c>
      <c r="R17" s="44">
        <f t="shared" si="0"/>
        <v>18</v>
      </c>
      <c r="S17" s="45"/>
      <c r="T17" s="45">
        <f t="shared" si="1"/>
        <v>18</v>
      </c>
      <c r="U17" s="33">
        <f t="shared" si="2"/>
        <v>6300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11</v>
      </c>
      <c r="K18" s="33"/>
      <c r="L18" s="33"/>
      <c r="M18" s="33"/>
      <c r="N18" s="33">
        <v>1</v>
      </c>
      <c r="O18" s="33">
        <v>4</v>
      </c>
      <c r="P18" s="33">
        <v>5</v>
      </c>
      <c r="Q18" s="43">
        <v>0.29</v>
      </c>
      <c r="R18" s="44">
        <f t="shared" si="0"/>
        <v>11</v>
      </c>
      <c r="S18" s="45"/>
      <c r="T18" s="45">
        <f t="shared" si="1"/>
        <v>11</v>
      </c>
      <c r="U18" s="33">
        <f t="shared" si="2"/>
        <v>265.51724137931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34</v>
      </c>
      <c r="K20" s="33"/>
      <c r="L20" s="33"/>
      <c r="M20" s="33"/>
      <c r="N20" s="33">
        <v>1</v>
      </c>
      <c r="O20" s="33">
        <v>3</v>
      </c>
      <c r="P20" s="33">
        <v>4</v>
      </c>
      <c r="Q20" s="43">
        <v>0.24</v>
      </c>
      <c r="R20" s="44">
        <f t="shared" si="0"/>
        <v>34</v>
      </c>
      <c r="S20" s="45"/>
      <c r="T20" s="45">
        <f t="shared" si="1"/>
        <v>34</v>
      </c>
      <c r="U20" s="33">
        <f t="shared" si="2"/>
        <v>991.666666666667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24</v>
      </c>
      <c r="K21" s="33"/>
      <c r="L21" s="33"/>
      <c r="M21" s="33"/>
      <c r="N21" s="33">
        <v>1</v>
      </c>
      <c r="O21" s="33">
        <v>2</v>
      </c>
      <c r="P21" s="33">
        <v>4</v>
      </c>
      <c r="Q21" s="43">
        <v>0.2</v>
      </c>
      <c r="R21" s="44">
        <f t="shared" si="0"/>
        <v>24</v>
      </c>
      <c r="S21" s="45"/>
      <c r="T21" s="45">
        <f t="shared" si="1"/>
        <v>24</v>
      </c>
      <c r="U21" s="33">
        <f t="shared" si="2"/>
        <v>840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25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603.448275862069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38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24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38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24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31</v>
      </c>
      <c r="F27" s="9" t="s">
        <v>857</v>
      </c>
      <c r="G27" s="10" t="s">
        <v>864</v>
      </c>
      <c r="H27" s="11">
        <v>458</v>
      </c>
      <c r="I27" s="31"/>
      <c r="J27" s="32">
        <v>3</v>
      </c>
      <c r="K27" s="33"/>
      <c r="L27" s="33"/>
      <c r="M27" s="33"/>
      <c r="N27" s="33">
        <v>1</v>
      </c>
      <c r="O27" s="33">
        <v>1</v>
      </c>
      <c r="P27" s="33">
        <v>2</v>
      </c>
      <c r="Q27" s="43">
        <v>0.14</v>
      </c>
      <c r="R27" s="44">
        <f t="shared" si="0"/>
        <v>3</v>
      </c>
      <c r="S27" s="45"/>
      <c r="T27" s="45">
        <f t="shared" si="3"/>
        <v>3</v>
      </c>
      <c r="U27" s="33">
        <f t="shared" si="4"/>
        <v>150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38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153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15</v>
      </c>
      <c r="K30" s="33"/>
      <c r="L30" s="33"/>
      <c r="M30" s="33">
        <v>1</v>
      </c>
      <c r="N30" s="33">
        <v>1</v>
      </c>
      <c r="O30" s="33">
        <v>1</v>
      </c>
      <c r="P30" s="33">
        <v>1</v>
      </c>
      <c r="Q30" s="43">
        <v>0.27</v>
      </c>
      <c r="R30" s="44">
        <f t="shared" si="0"/>
        <v>15</v>
      </c>
      <c r="S30" s="45"/>
      <c r="T30" s="45">
        <f t="shared" si="3"/>
        <v>15</v>
      </c>
      <c r="U30" s="33">
        <f t="shared" si="4"/>
        <v>388.888888888889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24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31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38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153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24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31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38</v>
      </c>
      <c r="F38" s="9" t="s">
        <v>807</v>
      </c>
      <c r="G38" s="10" t="s">
        <v>898</v>
      </c>
      <c r="H38" s="11">
        <v>398</v>
      </c>
      <c r="I38" s="31"/>
      <c r="J38" s="32">
        <v>3</v>
      </c>
      <c r="K38" s="33">
        <v>5</v>
      </c>
      <c r="L38" s="33"/>
      <c r="M38" s="33"/>
      <c r="N38" s="33">
        <v>1</v>
      </c>
      <c r="O38" s="33">
        <v>1</v>
      </c>
      <c r="P38" s="33">
        <v>1</v>
      </c>
      <c r="Q38" s="43">
        <v>0.12</v>
      </c>
      <c r="R38" s="44">
        <f t="shared" si="5"/>
        <v>8</v>
      </c>
      <c r="S38" s="45"/>
      <c r="T38" s="45">
        <f t="shared" si="3"/>
        <v>8</v>
      </c>
      <c r="U38" s="33">
        <f t="shared" si="4"/>
        <v>466.666666666667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24</v>
      </c>
      <c r="F39" s="9" t="s">
        <v>807</v>
      </c>
      <c r="G39" s="10" t="s">
        <v>901</v>
      </c>
      <c r="H39" s="11">
        <v>398</v>
      </c>
      <c r="I39" s="31"/>
      <c r="J39" s="32">
        <v>5</v>
      </c>
      <c r="K39" s="33">
        <v>9</v>
      </c>
      <c r="L39" s="33"/>
      <c r="M39" s="33"/>
      <c r="N39" s="33">
        <v>1</v>
      </c>
      <c r="O39" s="33">
        <v>3</v>
      </c>
      <c r="P39" s="33">
        <v>3</v>
      </c>
      <c r="Q39" s="43">
        <v>0.22</v>
      </c>
      <c r="R39" s="44">
        <f t="shared" si="5"/>
        <v>14</v>
      </c>
      <c r="S39" s="45"/>
      <c r="T39" s="45">
        <f t="shared" si="3"/>
        <v>14</v>
      </c>
      <c r="U39" s="33">
        <f t="shared" si="4"/>
        <v>445.454545454545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38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153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/>
      <c r="Q42" s="43"/>
      <c r="R42" s="44">
        <f t="shared" si="5"/>
        <v>29</v>
      </c>
      <c r="S42" s="45"/>
      <c r="T42" s="45">
        <f t="shared" si="3"/>
        <v>29</v>
      </c>
      <c r="U42" s="33" t="str">
        <f t="shared" si="4"/>
        <v>-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24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/>
      <c r="Q43" s="43"/>
      <c r="R43" s="44">
        <f t="shared" si="5"/>
        <v>38</v>
      </c>
      <c r="S43" s="45"/>
      <c r="T43" s="45">
        <f t="shared" si="3"/>
        <v>38</v>
      </c>
      <c r="U43" s="33" t="str">
        <f t="shared" si="4"/>
        <v>-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31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/>
      <c r="Q44" s="43"/>
      <c r="R44" s="44">
        <f t="shared" si="5"/>
        <v>29</v>
      </c>
      <c r="S44" s="45"/>
      <c r="T44" s="45">
        <f t="shared" si="3"/>
        <v>29</v>
      </c>
      <c r="U44" s="33" t="str">
        <f t="shared" si="4"/>
        <v>-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38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153</v>
      </c>
      <c r="F46" s="9" t="s">
        <v>920</v>
      </c>
      <c r="G46" s="10" t="s">
        <v>924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 t="shared" si="5"/>
        <v>38</v>
      </c>
      <c r="S46" s="45"/>
      <c r="T46" s="45">
        <f t="shared" si="3"/>
        <v>38</v>
      </c>
      <c r="U46" s="33">
        <f t="shared" si="4"/>
        <v>5320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39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 t="shared" si="5"/>
        <v>39</v>
      </c>
      <c r="S47" s="45"/>
      <c r="T47" s="45">
        <f t="shared" si="3"/>
        <v>39</v>
      </c>
      <c r="U47" s="33">
        <f t="shared" si="4"/>
        <v>2275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24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31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145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145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145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/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0</v>
      </c>
      <c r="S53" s="50"/>
      <c r="T53" s="50">
        <f t="shared" si="3"/>
        <v>0</v>
      </c>
      <c r="U53" s="39">
        <f t="shared" si="4"/>
        <v>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38</v>
      </c>
      <c r="K59" s="326"/>
      <c r="L59" s="326"/>
      <c r="M59" s="326"/>
      <c r="N59" s="326">
        <v>6</v>
      </c>
      <c r="O59" s="326">
        <v>7</v>
      </c>
      <c r="P59" s="326">
        <v>9</v>
      </c>
      <c r="Q59" s="339">
        <v>0.81</v>
      </c>
      <c r="R59" s="340">
        <f t="shared" si="5"/>
        <v>38</v>
      </c>
      <c r="S59" s="341"/>
      <c r="T59" s="341">
        <f t="shared" si="6"/>
        <v>38</v>
      </c>
      <c r="U59" s="326">
        <f t="shared" si="7"/>
        <v>328.395061728395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/>
      <c r="K60" s="320"/>
      <c r="L60" s="320"/>
      <c r="M60" s="320"/>
      <c r="N60" s="320"/>
      <c r="O60" s="320">
        <v>1</v>
      </c>
      <c r="P60" s="320">
        <v>9</v>
      </c>
      <c r="Q60" s="330">
        <v>0.18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26</v>
      </c>
      <c r="K61" s="33"/>
      <c r="L61" s="33"/>
      <c r="M61" s="33"/>
      <c r="N61" s="33">
        <v>1</v>
      </c>
      <c r="O61" s="33">
        <v>2</v>
      </c>
      <c r="P61" s="33">
        <v>4</v>
      </c>
      <c r="Q61" s="43">
        <v>0.2</v>
      </c>
      <c r="R61" s="44">
        <f t="shared" si="5"/>
        <v>26</v>
      </c>
      <c r="S61" s="45"/>
      <c r="T61" s="45">
        <f t="shared" si="6"/>
        <v>26</v>
      </c>
      <c r="U61" s="33">
        <f t="shared" si="7"/>
        <v>910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/>
      <c r="O63" s="33"/>
      <c r="P63" s="33">
        <v>2</v>
      </c>
      <c r="Q63" s="43">
        <v>0.03</v>
      </c>
      <c r="R63" s="44">
        <f t="shared" si="5"/>
        <v>38</v>
      </c>
      <c r="S63" s="45"/>
      <c r="T63" s="45">
        <f t="shared" si="6"/>
        <v>38</v>
      </c>
      <c r="U63" s="33">
        <f t="shared" si="7"/>
        <v>8866.66666666667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2</v>
      </c>
      <c r="P64" s="33">
        <v>4</v>
      </c>
      <c r="Q64" s="43">
        <v>0.13</v>
      </c>
      <c r="R64" s="44">
        <f t="shared" si="5"/>
        <v>38</v>
      </c>
      <c r="S64" s="45"/>
      <c r="T64" s="45">
        <f t="shared" si="6"/>
        <v>38</v>
      </c>
      <c r="U64" s="33">
        <f t="shared" si="7"/>
        <v>2046.15384615385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23</v>
      </c>
      <c r="K65" s="39"/>
      <c r="L65" s="39"/>
      <c r="M65" s="39"/>
      <c r="N65" s="39">
        <v>2</v>
      </c>
      <c r="O65" s="39">
        <v>4</v>
      </c>
      <c r="P65" s="39">
        <v>7</v>
      </c>
      <c r="Q65" s="48">
        <v>0.39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412.820512820513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2</v>
      </c>
      <c r="Q66" s="330">
        <v>0.03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39</v>
      </c>
      <c r="K68" s="33"/>
      <c r="L68" s="33"/>
      <c r="M68" s="33"/>
      <c r="N68" s="33"/>
      <c r="O68" s="33">
        <v>2</v>
      </c>
      <c r="P68" s="33">
        <v>3</v>
      </c>
      <c r="Q68" s="43">
        <v>0.12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2275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114</v>
      </c>
      <c r="K69" s="33"/>
      <c r="L69" s="33"/>
      <c r="M69" s="33">
        <v>2</v>
      </c>
      <c r="N69" s="33">
        <v>6</v>
      </c>
      <c r="O69" s="33">
        <v>8</v>
      </c>
      <c r="P69" s="33">
        <v>12</v>
      </c>
      <c r="Q69" s="43">
        <v>1.19</v>
      </c>
      <c r="R69" s="44">
        <f t="shared" si="8"/>
        <v>114</v>
      </c>
      <c r="S69" s="45"/>
      <c r="T69" s="45">
        <f t="shared" si="6"/>
        <v>114</v>
      </c>
      <c r="U69" s="33">
        <f t="shared" si="7"/>
        <v>670.588235294118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70</v>
      </c>
      <c r="K70" s="33"/>
      <c r="L70" s="33"/>
      <c r="M70" s="33">
        <v>1</v>
      </c>
      <c r="N70" s="33">
        <v>3</v>
      </c>
      <c r="O70" s="33">
        <v>8</v>
      </c>
      <c r="P70" s="33">
        <v>11</v>
      </c>
      <c r="Q70" s="43">
        <v>0.81</v>
      </c>
      <c r="R70" s="44">
        <f t="shared" si="8"/>
        <v>70</v>
      </c>
      <c r="S70" s="45"/>
      <c r="T70" s="45">
        <f t="shared" si="6"/>
        <v>70</v>
      </c>
      <c r="U70" s="33">
        <f t="shared" si="7"/>
        <v>604.938271604938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/>
      <c r="K71" s="39"/>
      <c r="L71" s="39"/>
      <c r="M71" s="39"/>
      <c r="N71" s="39"/>
      <c r="O71" s="39">
        <v>1</v>
      </c>
      <c r="P71" s="39">
        <v>8</v>
      </c>
      <c r="Q71" s="48">
        <v>0.16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145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4</v>
      </c>
      <c r="K74" s="33"/>
      <c r="L74" s="33"/>
      <c r="M74" s="33"/>
      <c r="N74" s="33"/>
      <c r="O74" s="33">
        <v>1</v>
      </c>
      <c r="P74" s="33">
        <v>2</v>
      </c>
      <c r="Q74" s="43">
        <v>0.07</v>
      </c>
      <c r="R74" s="44">
        <f t="shared" si="8"/>
        <v>4</v>
      </c>
      <c r="S74" s="45"/>
      <c r="T74" s="45">
        <f t="shared" si="6"/>
        <v>4</v>
      </c>
      <c r="U74" s="33">
        <f t="shared" si="7"/>
        <v>400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145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/>
      <c r="O75" s="33"/>
      <c r="P75" s="33">
        <v>1</v>
      </c>
      <c r="Q75" s="43">
        <v>0.02</v>
      </c>
      <c r="R75" s="44">
        <f t="shared" si="8"/>
        <v>4</v>
      </c>
      <c r="S75" s="45"/>
      <c r="T75" s="45">
        <f t="shared" si="6"/>
        <v>4</v>
      </c>
      <c r="U75" s="33">
        <f t="shared" si="7"/>
        <v>1400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145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145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24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145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2</v>
      </c>
      <c r="O81" s="33">
        <v>3</v>
      </c>
      <c r="P81" s="33">
        <v>3</v>
      </c>
      <c r="Q81" s="43">
        <v>0.29</v>
      </c>
      <c r="R81" s="44">
        <f t="shared" si="8"/>
        <v>19</v>
      </c>
      <c r="S81" s="45"/>
      <c r="T81" s="45">
        <f t="shared" si="6"/>
        <v>19</v>
      </c>
      <c r="U81" s="33">
        <f t="shared" si="7"/>
        <v>458.620689655172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31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24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31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153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24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145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31</v>
      </c>
      <c r="F90" s="9"/>
      <c r="G90" s="10" t="s">
        <v>1070</v>
      </c>
      <c r="H90" s="11">
        <v>780</v>
      </c>
      <c r="I90" s="31"/>
      <c r="J90" s="32">
        <v>2</v>
      </c>
      <c r="K90" s="33"/>
      <c r="L90" s="33"/>
      <c r="M90" s="33"/>
      <c r="N90" s="33">
        <v>3</v>
      </c>
      <c r="O90" s="33">
        <v>3</v>
      </c>
      <c r="P90" s="33">
        <v>3</v>
      </c>
      <c r="Q90" s="43">
        <v>0.36</v>
      </c>
      <c r="R90" s="44">
        <f t="shared" si="8"/>
        <v>2</v>
      </c>
      <c r="S90" s="45"/>
      <c r="T90" s="45">
        <f t="shared" si="6"/>
        <v>2</v>
      </c>
      <c r="U90" s="33">
        <f t="shared" si="7"/>
        <v>38.8888888888889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153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130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24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145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31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24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31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24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137</v>
      </c>
      <c r="F102" s="315"/>
      <c r="G102" s="316" t="s">
        <v>1106</v>
      </c>
      <c r="H102" s="317">
        <v>999</v>
      </c>
      <c r="I102" s="324">
        <v>45</v>
      </c>
      <c r="J102" s="325"/>
      <c r="K102" s="326">
        <v>157</v>
      </c>
      <c r="L102" s="326"/>
      <c r="M102" s="326"/>
      <c r="N102" s="326"/>
      <c r="O102" s="326">
        <v>2</v>
      </c>
      <c r="P102" s="326">
        <v>8</v>
      </c>
      <c r="Q102" s="339">
        <v>0.19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7442.1052631579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 t="str">
        <f t="shared" si="7"/>
        <v>-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8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466.666666666667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24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145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31</v>
      </c>
      <c r="F114" s="9"/>
      <c r="G114" s="10" t="s">
        <v>1150</v>
      </c>
      <c r="H114" s="11">
        <v>398</v>
      </c>
      <c r="I114" s="31"/>
      <c r="J114" s="32">
        <v>92</v>
      </c>
      <c r="K114" s="33">
        <v>144</v>
      </c>
      <c r="L114" s="33"/>
      <c r="M114" s="33">
        <v>1</v>
      </c>
      <c r="N114" s="33">
        <v>4</v>
      </c>
      <c r="O114" s="33">
        <v>4</v>
      </c>
      <c r="P114" s="33">
        <v>4</v>
      </c>
      <c r="Q114" s="43">
        <v>0.63</v>
      </c>
      <c r="R114" s="44">
        <f>IF($A$1="补货",IF(V114="FBA",I114,J114)+K114+L114,IF(V114="FBA",I114,J114))</f>
        <v>236</v>
      </c>
      <c r="S114" s="45"/>
      <c r="T114" s="45">
        <f t="shared" si="6"/>
        <v>236</v>
      </c>
      <c r="U114" s="33">
        <f t="shared" si="7"/>
        <v>2622.22222222222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>
        <v>1</v>
      </c>
      <c r="O115" s="33">
        <v>1</v>
      </c>
      <c r="P115" s="33">
        <v>1</v>
      </c>
      <c r="Q115" s="43">
        <v>0.12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7350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96</v>
      </c>
      <c r="K116" s="39"/>
      <c r="L116" s="39"/>
      <c r="M116" s="39"/>
      <c r="N116" s="39">
        <v>1</v>
      </c>
      <c r="O116" s="39">
        <v>1</v>
      </c>
      <c r="P116" s="39">
        <v>1</v>
      </c>
      <c r="Q116" s="48">
        <v>0.12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5600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31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/>
      <c r="Q121" s="330"/>
      <c r="R121" s="331">
        <f t="shared" si="9"/>
        <v>98</v>
      </c>
      <c r="S121" s="332"/>
      <c r="T121" s="332">
        <f t="shared" si="10"/>
        <v>98</v>
      </c>
      <c r="U121" s="320" t="str">
        <f t="shared" si="11"/>
        <v>-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95</v>
      </c>
      <c r="K122" s="33"/>
      <c r="L122" s="33"/>
      <c r="M122" s="33"/>
      <c r="N122" s="33"/>
      <c r="O122" s="33">
        <v>1</v>
      </c>
      <c r="P122" s="33">
        <v>1</v>
      </c>
      <c r="Q122" s="43">
        <v>0.05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13300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145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/>
      <c r="P124" s="33">
        <v>3</v>
      </c>
      <c r="Q124" s="43">
        <v>0.05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13300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/>
      <c r="K125" s="33">
        <v>50</v>
      </c>
      <c r="L125" s="33"/>
      <c r="M125" s="33"/>
      <c r="N125" s="33">
        <v>4</v>
      </c>
      <c r="O125" s="33">
        <v>7</v>
      </c>
      <c r="P125" s="33">
        <v>12</v>
      </c>
      <c r="Q125" s="43">
        <v>0.71</v>
      </c>
      <c r="R125" s="44">
        <f t="shared" si="9"/>
        <v>50</v>
      </c>
      <c r="S125" s="45"/>
      <c r="T125" s="45">
        <f t="shared" si="10"/>
        <v>50</v>
      </c>
      <c r="U125" s="33">
        <f t="shared" si="11"/>
        <v>492.957746478873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/>
      <c r="O126" s="33">
        <v>5</v>
      </c>
      <c r="P126" s="33">
        <v>6</v>
      </c>
      <c r="Q126" s="43">
        <v>0.27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2385.18518518518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145</v>
      </c>
      <c r="F127" s="9" t="s">
        <v>1186</v>
      </c>
      <c r="G127" s="10" t="s">
        <v>1193</v>
      </c>
      <c r="H127" s="11">
        <v>428</v>
      </c>
      <c r="I127" s="31"/>
      <c r="J127" s="32">
        <v>6</v>
      </c>
      <c r="K127" s="33">
        <v>43</v>
      </c>
      <c r="L127" s="33"/>
      <c r="M127" s="33"/>
      <c r="N127" s="33">
        <v>1</v>
      </c>
      <c r="O127" s="33">
        <v>3</v>
      </c>
      <c r="P127" s="33">
        <v>5</v>
      </c>
      <c r="Q127" s="43">
        <v>0.25</v>
      </c>
      <c r="R127" s="44">
        <f t="shared" si="9"/>
        <v>49</v>
      </c>
      <c r="S127" s="45"/>
      <c r="T127" s="45">
        <f t="shared" si="10"/>
        <v>49</v>
      </c>
      <c r="U127" s="33">
        <f t="shared" si="11"/>
        <v>1372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2</v>
      </c>
      <c r="K129" s="320">
        <v>90</v>
      </c>
      <c r="L129" s="320"/>
      <c r="M129" s="320"/>
      <c r="N129" s="320">
        <v>1</v>
      </c>
      <c r="O129" s="320">
        <v>2</v>
      </c>
      <c r="P129" s="320">
        <v>4</v>
      </c>
      <c r="Q129" s="330">
        <v>0.2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3220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7</v>
      </c>
      <c r="K130" s="33">
        <v>31</v>
      </c>
      <c r="L130" s="33"/>
      <c r="M130" s="33">
        <v>1</v>
      </c>
      <c r="N130" s="33">
        <v>1</v>
      </c>
      <c r="O130" s="33">
        <v>1</v>
      </c>
      <c r="P130" s="33">
        <v>2</v>
      </c>
      <c r="Q130" s="43">
        <v>0.29</v>
      </c>
      <c r="R130" s="44">
        <f>IF($A$1="补货",IF(V130="FBA",I130,J130)+K130+L130,IF(V130="FBA",I130,J130))</f>
        <v>38</v>
      </c>
      <c r="S130" s="45"/>
      <c r="T130" s="45">
        <f t="shared" si="10"/>
        <v>38</v>
      </c>
      <c r="U130" s="33">
        <f t="shared" si="11"/>
        <v>917.241379310345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4</v>
      </c>
      <c r="K131" s="33">
        <v>90</v>
      </c>
      <c r="L131" s="33"/>
      <c r="M131" s="33">
        <v>1</v>
      </c>
      <c r="N131" s="33">
        <v>1</v>
      </c>
      <c r="O131" s="33">
        <v>2</v>
      </c>
      <c r="P131" s="33">
        <v>2</v>
      </c>
      <c r="Q131" s="43">
        <v>0.32</v>
      </c>
      <c r="R131" s="44">
        <f>IF($A$1="补货",IF(V131="FBA",I131,J131)+K131+L131,IF(V131="FBA",I131,J131))</f>
        <v>94</v>
      </c>
      <c r="S131" s="45"/>
      <c r="T131" s="45">
        <f t="shared" si="10"/>
        <v>94</v>
      </c>
      <c r="U131" s="33">
        <f t="shared" si="11"/>
        <v>2056.25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8</v>
      </c>
      <c r="K132" s="33">
        <v>27</v>
      </c>
      <c r="L132" s="33"/>
      <c r="M132" s="33">
        <v>2</v>
      </c>
      <c r="N132" s="33">
        <v>2</v>
      </c>
      <c r="O132" s="33">
        <v>2</v>
      </c>
      <c r="P132" s="33">
        <v>2</v>
      </c>
      <c r="Q132" s="43">
        <v>0.54</v>
      </c>
      <c r="R132" s="44">
        <f>IF($A$1="补货",IF(V132="FBA",I132,J132)+K132+L132,IF(V132="FBA",I132,J132))</f>
        <v>35</v>
      </c>
      <c r="S132" s="45"/>
      <c r="T132" s="45">
        <f t="shared" si="10"/>
        <v>35</v>
      </c>
      <c r="U132" s="33">
        <f t="shared" si="11"/>
        <v>453.703703703704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/>
      <c r="O133" s="33">
        <v>2</v>
      </c>
      <c r="P133" s="33">
        <v>3</v>
      </c>
      <c r="Q133" s="43">
        <v>0.12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5016.66666666667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145</v>
      </c>
      <c r="F134" s="9"/>
      <c r="G134" s="10" t="s">
        <v>1217</v>
      </c>
      <c r="H134" s="11">
        <v>568</v>
      </c>
      <c r="I134" s="31"/>
      <c r="J134" s="32">
        <v>7</v>
      </c>
      <c r="K134" s="33">
        <v>40</v>
      </c>
      <c r="L134" s="33"/>
      <c r="M134" s="33"/>
      <c r="N134" s="33">
        <v>1</v>
      </c>
      <c r="O134" s="33">
        <v>2</v>
      </c>
      <c r="P134" s="33">
        <v>2</v>
      </c>
      <c r="Q134" s="43">
        <v>0.17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1935.29411764706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/>
      <c r="O136" s="39">
        <v>1</v>
      </c>
      <c r="P136" s="39">
        <v>1</v>
      </c>
      <c r="Q136" s="48">
        <v>0.05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8540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145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145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/>
      <c r="P145" s="33">
        <v>1</v>
      </c>
      <c r="Q145" s="43">
        <v>0.02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6650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145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18</v>
      </c>
      <c r="K147" s="33"/>
      <c r="L147" s="33"/>
      <c r="M147" s="33"/>
      <c r="N147" s="33">
        <v>1</v>
      </c>
      <c r="O147" s="33">
        <v>1</v>
      </c>
      <c r="P147" s="33">
        <v>2</v>
      </c>
      <c r="Q147" s="43">
        <v>0.14</v>
      </c>
      <c r="R147" s="44">
        <f t="shared" si="12"/>
        <v>18</v>
      </c>
      <c r="S147" s="45"/>
      <c r="T147" s="45">
        <f t="shared" si="10"/>
        <v>18</v>
      </c>
      <c r="U147" s="33">
        <f t="shared" si="11"/>
        <v>900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/>
      <c r="O149" s="323">
        <v>1</v>
      </c>
      <c r="P149" s="323">
        <v>1</v>
      </c>
      <c r="Q149" s="335">
        <v>0.05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10640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145</v>
      </c>
      <c r="F150" s="18"/>
      <c r="G150" s="292" t="s">
        <v>1268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/>
      <c r="P150" s="36">
        <v>1</v>
      </c>
      <c r="Q150" s="327">
        <v>0.02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5250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145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12</v>
      </c>
      <c r="J153" s="325"/>
      <c r="K153" s="326">
        <v>45</v>
      </c>
      <c r="L153" s="326"/>
      <c r="M153" s="326"/>
      <c r="N153" s="326">
        <v>11</v>
      </c>
      <c r="O153" s="326">
        <v>29</v>
      </c>
      <c r="P153" s="326">
        <v>36</v>
      </c>
      <c r="Q153" s="339">
        <v>2.35</v>
      </c>
      <c r="R153" s="340">
        <f t="shared" si="12"/>
        <v>57</v>
      </c>
      <c r="S153" s="341"/>
      <c r="T153" s="341">
        <f t="shared" si="10"/>
        <v>57</v>
      </c>
      <c r="U153" s="326">
        <f t="shared" si="11"/>
        <v>169.787234042553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24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145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138</v>
      </c>
      <c r="F156" s="18"/>
      <c r="G156" s="292" t="s">
        <v>1286</v>
      </c>
      <c r="H156" s="20">
        <v>698</v>
      </c>
      <c r="I156" s="34"/>
      <c r="J156" s="35">
        <v>16</v>
      </c>
      <c r="K156" s="36">
        <v>69</v>
      </c>
      <c r="L156" s="36"/>
      <c r="M156" s="36">
        <v>1</v>
      </c>
      <c r="N156" s="36">
        <v>1</v>
      </c>
      <c r="O156" s="36">
        <v>1</v>
      </c>
      <c r="P156" s="36">
        <v>1</v>
      </c>
      <c r="Q156" s="327">
        <v>0.27</v>
      </c>
      <c r="R156" s="328">
        <f t="shared" si="12"/>
        <v>85</v>
      </c>
      <c r="S156" s="329"/>
      <c r="T156" s="329">
        <f t="shared" si="10"/>
        <v>85</v>
      </c>
      <c r="U156" s="36">
        <f t="shared" si="11"/>
        <v>2203.7037037037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153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24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/>
      <c r="P158" s="33">
        <v>1</v>
      </c>
      <c r="Q158" s="43">
        <v>0.02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8400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138</v>
      </c>
      <c r="F159" s="303"/>
      <c r="G159" s="304" t="s">
        <v>1295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>
        <v>1</v>
      </c>
      <c r="O159" s="39">
        <v>1</v>
      </c>
      <c r="P159" s="39">
        <v>2</v>
      </c>
      <c r="Q159" s="48">
        <v>0.14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5200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145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/>
      <c r="Q160" s="335"/>
      <c r="R160" s="336">
        <f t="shared" si="12"/>
        <v>5</v>
      </c>
      <c r="S160" s="337"/>
      <c r="T160" s="337">
        <f t="shared" si="10"/>
        <v>5</v>
      </c>
      <c r="U160" s="323" t="str">
        <f t="shared" si="11"/>
        <v>-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138</v>
      </c>
      <c r="F161" s="18"/>
      <c r="G161" s="292" t="s">
        <v>1301</v>
      </c>
      <c r="H161" s="20">
        <v>999</v>
      </c>
      <c r="I161" s="34"/>
      <c r="J161" s="35">
        <v>24</v>
      </c>
      <c r="K161" s="36"/>
      <c r="L161" s="36"/>
      <c r="M161" s="36"/>
      <c r="N161" s="36"/>
      <c r="O161" s="36">
        <v>1</v>
      </c>
      <c r="P161" s="36">
        <v>1</v>
      </c>
      <c r="Q161" s="327">
        <v>0.05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3360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145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138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 t="str">
        <f t="shared" si="11"/>
        <v>-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1480</v>
      </c>
      <c r="I169" s="318">
        <v>15</v>
      </c>
      <c r="J169" s="319"/>
      <c r="K169" s="320">
        <v>9</v>
      </c>
      <c r="L169" s="320"/>
      <c r="M169" s="320">
        <v>1</v>
      </c>
      <c r="N169" s="320">
        <v>2</v>
      </c>
      <c r="O169" s="320">
        <v>5</v>
      </c>
      <c r="P169" s="320">
        <v>9</v>
      </c>
      <c r="Q169" s="330">
        <v>0.6</v>
      </c>
      <c r="R169" s="331">
        <f>IF($A$1="补货",IF(V169="FBA",I169,J169)+K169+L169,IF(V169="FBA",I169,J169))</f>
        <v>24</v>
      </c>
      <c r="S169" s="332"/>
      <c r="T169" s="332">
        <f t="shared" si="10"/>
        <v>24</v>
      </c>
      <c r="U169" s="320">
        <f t="shared" si="11"/>
        <v>280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1480</v>
      </c>
      <c r="I170" s="31">
        <v>16</v>
      </c>
      <c r="J170" s="32"/>
      <c r="K170" s="33">
        <v>-16</v>
      </c>
      <c r="L170" s="33"/>
      <c r="M170" s="33">
        <v>2</v>
      </c>
      <c r="N170" s="33">
        <v>6</v>
      </c>
      <c r="O170" s="33">
        <v>12</v>
      </c>
      <c r="P170" s="33">
        <v>21</v>
      </c>
      <c r="Q170" s="43">
        <v>1.47</v>
      </c>
      <c r="R170" s="44">
        <f>IF($A$1="补货",IF(V170="FBA",I170,J170)+K170+L170,IF(V170="FBA",I170,J170))</f>
        <v>0</v>
      </c>
      <c r="S170" s="45"/>
      <c r="T170" s="45">
        <f t="shared" si="10"/>
        <v>0</v>
      </c>
      <c r="U170" s="33">
        <f t="shared" si="11"/>
        <v>0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145</v>
      </c>
      <c r="F171" s="9"/>
      <c r="G171" s="10" t="s">
        <v>1337</v>
      </c>
      <c r="H171" s="11">
        <v>1480</v>
      </c>
      <c r="I171" s="31">
        <v>12</v>
      </c>
      <c r="J171" s="32"/>
      <c r="K171" s="33">
        <v>86</v>
      </c>
      <c r="L171" s="33"/>
      <c r="M171" s="33">
        <v>2</v>
      </c>
      <c r="N171" s="33">
        <v>8</v>
      </c>
      <c r="O171" s="33">
        <v>13</v>
      </c>
      <c r="P171" s="33">
        <v>16</v>
      </c>
      <c r="Q171" s="43">
        <v>1.56</v>
      </c>
      <c r="R171" s="44">
        <f>IF($A$1="补货",IF(V171="FBA",I171,J171)+K171+L171,IF(V171="FBA",I171,J171))</f>
        <v>98</v>
      </c>
      <c r="S171" s="45"/>
      <c r="T171" s="45">
        <f t="shared" si="10"/>
        <v>98</v>
      </c>
      <c r="U171" s="33">
        <f t="shared" si="11"/>
        <v>439.74358974359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1480</v>
      </c>
      <c r="I172" s="37">
        <v>17</v>
      </c>
      <c r="J172" s="38"/>
      <c r="K172" s="39">
        <v>163</v>
      </c>
      <c r="L172" s="39"/>
      <c r="M172" s="39">
        <v>6</v>
      </c>
      <c r="N172" s="39">
        <v>12</v>
      </c>
      <c r="O172" s="39">
        <v>20</v>
      </c>
      <c r="P172" s="39">
        <v>31</v>
      </c>
      <c r="Q172" s="48">
        <v>2.92</v>
      </c>
      <c r="R172" s="334">
        <f>IF($A$1="补货",IF(V172="FBA",I172,J172)+K172+L172,IF(V172="FBA",I172,J172))</f>
        <v>180</v>
      </c>
      <c r="S172" s="50"/>
      <c r="T172" s="50">
        <f t="shared" si="10"/>
        <v>180</v>
      </c>
      <c r="U172" s="39">
        <f t="shared" si="11"/>
        <v>431.506849315069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798</v>
      </c>
      <c r="I173" s="318"/>
      <c r="J173" s="319"/>
      <c r="K173" s="320">
        <v>1</v>
      </c>
      <c r="L173" s="320"/>
      <c r="M173" s="320"/>
      <c r="N173" s="320"/>
      <c r="O173" s="320">
        <v>16</v>
      </c>
      <c r="P173" s="320">
        <v>25</v>
      </c>
      <c r="Q173" s="330">
        <v>0.95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7.36842105263158</v>
      </c>
      <c r="V173" s="333" t="s">
        <v>783</v>
      </c>
    </row>
    <row r="174" customHeight="1" spans="2:22">
      <c r="B174" s="299"/>
      <c r="C174" s="7" t="s">
        <v>1345</v>
      </c>
      <c r="D174" s="8" t="s">
        <v>1346</v>
      </c>
      <c r="E174" s="8" t="s">
        <v>24</v>
      </c>
      <c r="F174" s="9"/>
      <c r="G174" s="10" t="s">
        <v>1347</v>
      </c>
      <c r="H174" s="11">
        <v>798</v>
      </c>
      <c r="I174" s="31">
        <v>31</v>
      </c>
      <c r="J174" s="32"/>
      <c r="K174" s="33"/>
      <c r="L174" s="33"/>
      <c r="M174" s="33">
        <v>2</v>
      </c>
      <c r="N174" s="33">
        <v>5</v>
      </c>
      <c r="O174" s="33">
        <v>16</v>
      </c>
      <c r="P174" s="33">
        <v>20</v>
      </c>
      <c r="Q174" s="43">
        <v>1.52</v>
      </c>
      <c r="R174" s="44">
        <f t="shared" si="13"/>
        <v>31</v>
      </c>
      <c r="S174" s="45"/>
      <c r="T174" s="45">
        <f t="shared" si="14"/>
        <v>31</v>
      </c>
      <c r="U174" s="33">
        <f t="shared" si="15"/>
        <v>142.763157894737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145</v>
      </c>
      <c r="F175" s="9"/>
      <c r="G175" s="10" t="s">
        <v>1350</v>
      </c>
      <c r="H175" s="11">
        <v>798</v>
      </c>
      <c r="I175" s="31">
        <v>12</v>
      </c>
      <c r="J175" s="32"/>
      <c r="K175" s="33">
        <v>115</v>
      </c>
      <c r="L175" s="33"/>
      <c r="M175" s="33">
        <v>11</v>
      </c>
      <c r="N175" s="33">
        <v>34</v>
      </c>
      <c r="O175" s="33">
        <v>60</v>
      </c>
      <c r="P175" s="33">
        <v>83</v>
      </c>
      <c r="Q175" s="43">
        <v>8.12</v>
      </c>
      <c r="R175" s="44">
        <f t="shared" si="13"/>
        <v>127</v>
      </c>
      <c r="S175" s="45"/>
      <c r="T175" s="45">
        <f t="shared" si="14"/>
        <v>127</v>
      </c>
      <c r="U175" s="33">
        <f t="shared" si="15"/>
        <v>109.48275862069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138</v>
      </c>
      <c r="F176" s="9"/>
      <c r="G176" s="10" t="s">
        <v>1353</v>
      </c>
      <c r="H176" s="11">
        <v>798</v>
      </c>
      <c r="I176" s="31">
        <v>23</v>
      </c>
      <c r="J176" s="32"/>
      <c r="K176" s="33">
        <v>55</v>
      </c>
      <c r="L176" s="33"/>
      <c r="M176" s="33">
        <v>12</v>
      </c>
      <c r="N176" s="33">
        <v>18</v>
      </c>
      <c r="O176" s="33">
        <v>25</v>
      </c>
      <c r="P176" s="33">
        <v>32</v>
      </c>
      <c r="Q176" s="43">
        <v>5.13</v>
      </c>
      <c r="R176" s="44">
        <f t="shared" si="13"/>
        <v>78</v>
      </c>
      <c r="S176" s="45"/>
      <c r="T176" s="45">
        <f t="shared" si="14"/>
        <v>78</v>
      </c>
      <c r="U176" s="33">
        <f t="shared" si="15"/>
        <v>106.432748538012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798</v>
      </c>
      <c r="I177" s="31">
        <v>8</v>
      </c>
      <c r="J177" s="32"/>
      <c r="K177" s="33"/>
      <c r="L177" s="33"/>
      <c r="M177" s="33">
        <v>1</v>
      </c>
      <c r="N177" s="33">
        <v>10</v>
      </c>
      <c r="O177" s="33">
        <v>15</v>
      </c>
      <c r="P177" s="33">
        <v>21</v>
      </c>
      <c r="Q177" s="43">
        <v>1.7</v>
      </c>
      <c r="R177" s="44">
        <f t="shared" si="13"/>
        <v>8</v>
      </c>
      <c r="S177" s="45"/>
      <c r="T177" s="45">
        <f t="shared" si="14"/>
        <v>8</v>
      </c>
      <c r="U177" s="33">
        <f t="shared" si="15"/>
        <v>32.9411764705882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798</v>
      </c>
      <c r="I178" s="34"/>
      <c r="J178" s="35"/>
      <c r="K178" s="36"/>
      <c r="L178" s="36"/>
      <c r="M178" s="36">
        <v>1</v>
      </c>
      <c r="N178" s="36">
        <v>4</v>
      </c>
      <c r="O178" s="36">
        <v>11</v>
      </c>
      <c r="P178" s="36">
        <v>12</v>
      </c>
      <c r="Q178" s="327">
        <v>1</v>
      </c>
      <c r="R178" s="328">
        <f t="shared" si="13"/>
        <v>0</v>
      </c>
      <c r="S178" s="329"/>
      <c r="T178" s="329">
        <f t="shared" si="14"/>
        <v>0</v>
      </c>
      <c r="U178" s="36">
        <f t="shared" si="15"/>
        <v>0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/>
      <c r="J179" s="32"/>
      <c r="K179" s="33"/>
      <c r="L179" s="33"/>
      <c r="M179" s="33"/>
      <c r="N179" s="33"/>
      <c r="O179" s="33">
        <v>10</v>
      </c>
      <c r="P179" s="33">
        <v>16</v>
      </c>
      <c r="Q179" s="382">
        <v>0.6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783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1</v>
      </c>
      <c r="Q186" s="327">
        <v>0.05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700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11</v>
      </c>
      <c r="S191" s="45"/>
      <c r="T191" s="45">
        <f t="shared" si="17"/>
        <v>11</v>
      </c>
      <c r="U191" s="33" t="str">
        <f t="shared" si="18"/>
        <v>-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145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145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145</v>
      </c>
      <c r="F194" s="18" t="s">
        <v>815</v>
      </c>
      <c r="G194" s="19" t="s">
        <v>1412</v>
      </c>
      <c r="H194" s="20">
        <v>428</v>
      </c>
      <c r="I194" s="34"/>
      <c r="J194" s="35">
        <v>1</v>
      </c>
      <c r="K194" s="36">
        <v>6</v>
      </c>
      <c r="L194" s="36"/>
      <c r="M194" s="36">
        <v>1</v>
      </c>
      <c r="N194" s="36">
        <v>1</v>
      </c>
      <c r="O194" s="36">
        <v>1</v>
      </c>
      <c r="P194" s="36">
        <v>1</v>
      </c>
      <c r="Q194" s="327">
        <v>0.27</v>
      </c>
      <c r="R194" s="44">
        <f t="shared" si="16"/>
        <v>7</v>
      </c>
      <c r="S194" s="45"/>
      <c r="T194" s="45">
        <f t="shared" si="17"/>
        <v>7</v>
      </c>
      <c r="U194" s="33">
        <f t="shared" si="18"/>
        <v>181.481481481481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145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31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/>
      <c r="K202" s="36"/>
      <c r="L202" s="36"/>
      <c r="M202" s="36">
        <v>1</v>
      </c>
      <c r="N202" s="36">
        <v>1</v>
      </c>
      <c r="O202" s="36">
        <v>2</v>
      </c>
      <c r="P202" s="36">
        <v>2</v>
      </c>
      <c r="Q202" s="327">
        <v>0.32</v>
      </c>
      <c r="R202" s="44">
        <f t="shared" si="16"/>
        <v>0</v>
      </c>
      <c r="S202" s="45"/>
      <c r="T202" s="45">
        <f t="shared" si="17"/>
        <v>0</v>
      </c>
      <c r="U202" s="33">
        <f t="shared" si="18"/>
        <v>0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/>
      <c r="Q204" s="327"/>
      <c r="R204" s="44">
        <f t="shared" si="16"/>
        <v>25</v>
      </c>
      <c r="S204" s="45"/>
      <c r="T204" s="45">
        <f t="shared" si="17"/>
        <v>25</v>
      </c>
      <c r="U204" s="33" t="str">
        <f t="shared" si="18"/>
        <v>-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/>
      <c r="O207" s="36">
        <v>1</v>
      </c>
      <c r="P207" s="36">
        <v>1</v>
      </c>
      <c r="Q207" s="327">
        <v>0.05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3360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4</v>
      </c>
      <c r="K209" s="36"/>
      <c r="L209" s="36"/>
      <c r="M209" s="36"/>
      <c r="N209" s="36">
        <v>1</v>
      </c>
      <c r="O209" s="36">
        <v>1</v>
      </c>
      <c r="P209" s="36">
        <v>1</v>
      </c>
      <c r="Q209" s="327">
        <v>0.12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233.333333333333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/>
      <c r="N211" s="36"/>
      <c r="O211" s="36"/>
      <c r="P211" s="36">
        <v>1</v>
      </c>
      <c r="Q211" s="327">
        <v>0.02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15</v>
      </c>
      <c r="K222" s="36"/>
      <c r="L222" s="36"/>
      <c r="M222" s="36">
        <v>2</v>
      </c>
      <c r="N222" s="36">
        <v>2</v>
      </c>
      <c r="O222" s="36">
        <v>2</v>
      </c>
      <c r="P222" s="36">
        <v>2</v>
      </c>
      <c r="Q222" s="327">
        <v>0.54</v>
      </c>
      <c r="R222" s="44">
        <f t="shared" si="19"/>
        <v>15</v>
      </c>
      <c r="S222" s="45"/>
      <c r="T222" s="45">
        <f t="shared" si="20"/>
        <v>15</v>
      </c>
      <c r="U222" s="33">
        <f t="shared" si="21"/>
        <v>194.444444444444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13</v>
      </c>
      <c r="K224" s="36"/>
      <c r="L224" s="36"/>
      <c r="M224" s="36"/>
      <c r="N224" s="36">
        <v>2</v>
      </c>
      <c r="O224" s="36">
        <v>2</v>
      </c>
      <c r="P224" s="36">
        <v>2</v>
      </c>
      <c r="Q224" s="327">
        <v>0.24</v>
      </c>
      <c r="R224" s="44">
        <f t="shared" si="19"/>
        <v>13</v>
      </c>
      <c r="S224" s="45"/>
      <c r="T224" s="45">
        <f t="shared" si="20"/>
        <v>13</v>
      </c>
      <c r="U224" s="33">
        <f t="shared" si="21"/>
        <v>379.166666666667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25</v>
      </c>
      <c r="K225" s="36"/>
      <c r="L225" s="36"/>
      <c r="M225" s="36">
        <v>1</v>
      </c>
      <c r="N225" s="36">
        <v>2</v>
      </c>
      <c r="O225" s="36">
        <v>2</v>
      </c>
      <c r="P225" s="36">
        <v>3</v>
      </c>
      <c r="Q225" s="327">
        <v>0.41</v>
      </c>
      <c r="R225" s="44">
        <f t="shared" si="19"/>
        <v>25</v>
      </c>
      <c r="S225" s="45"/>
      <c r="T225" s="45">
        <f t="shared" si="20"/>
        <v>25</v>
      </c>
      <c r="U225" s="33">
        <f t="shared" si="21"/>
        <v>426.829268292683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/>
      <c r="O234" s="36">
        <v>1</v>
      </c>
      <c r="P234" s="36">
        <v>1</v>
      </c>
      <c r="Q234" s="327">
        <v>0.05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2660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10</v>
      </c>
      <c r="K239" s="36">
        <v>15</v>
      </c>
      <c r="L239" s="36"/>
      <c r="M239" s="36"/>
      <c r="N239" s="36">
        <v>2</v>
      </c>
      <c r="O239" s="36">
        <v>3</v>
      </c>
      <c r="P239" s="36">
        <v>4</v>
      </c>
      <c r="Q239" s="327">
        <v>0.31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564.516129032258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145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2022-04-23T13:23:21Z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eyJoZGlkIjoiOGVmYzFkNDA3ZWMwYzNjMTI5YWNjNGIxODdiN2IyOWQifQ==</vt:lpwstr>
  </property>
</Properties>
</file>